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autoCompressPictures="0"/>
  <workbookProtection workbookAlgorithmName="SHA-512" workbookHashValue="wDO72AnhxIokwyKVRtq9mCq6vPZY+g2fC2+KVhYi7Ax9D8wT9uw51HUS2o+Ye020zOxf4ZwAXlSeM2ISlu2EWg==" workbookSaltValue="SR2VeyLbwJAGSjE/ZObH9g==" workbookSpinCount="100000" lockStructure="1"/>
  <bookViews>
    <workbookView xWindow="-108" yWindow="-108" windowWidth="23256" windowHeight="12456" tabRatio="789" firstSheet="3" activeTab="3"/>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44525"/>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0" i="20" l="1"/>
  <c r="Q11" i="20"/>
  <c r="A131"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B3" i="20" s="1"/>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C2500" i="5"/>
  <c r="C2501" i="5"/>
  <c r="AB2501" i="5" s="1"/>
  <c r="C2502" i="5"/>
  <c r="AB2502" i="5" s="1"/>
  <c r="C2503" i="5"/>
  <c r="AB2503" i="5" s="1"/>
  <c r="V2501" i="5"/>
  <c r="R2501" i="5" s="1"/>
  <c r="V2502" i="5"/>
  <c r="B2500" i="5"/>
  <c r="T2500" i="5" s="1"/>
  <c r="B2501" i="5"/>
  <c r="T2501" i="5" s="1"/>
  <c r="B2502" i="5"/>
  <c r="T2502" i="5" s="1"/>
  <c r="B2503" i="5"/>
  <c r="T2503" i="5" s="1"/>
  <c r="S2500" i="5"/>
  <c r="C2499" i="5"/>
  <c r="V2499" i="5" s="1"/>
  <c r="J2501" i="5"/>
  <c r="H2501" i="5"/>
  <c r="G2501" i="5"/>
  <c r="J154" i="8"/>
  <c r="K154" i="8"/>
  <c r="J155" i="8"/>
  <c r="K155" i="8"/>
  <c r="P19" i="4"/>
  <c r="P18" i="4"/>
  <c r="Q18" i="4" s="1"/>
  <c r="P17" i="4"/>
  <c r="Q16" i="4" s="1"/>
  <c r="P14" i="4"/>
  <c r="P13" i="4"/>
  <c r="Q12" i="4" s="1"/>
  <c r="R12" i="4" s="1"/>
  <c r="P12" i="4"/>
  <c r="P21" i="4"/>
  <c r="P20" i="4"/>
  <c r="Q20" i="4" s="1"/>
  <c r="R20" i="4" s="1"/>
  <c r="P16" i="4"/>
  <c r="P15" i="4"/>
  <c r="Q14" i="4" s="1"/>
  <c r="Q15" i="4"/>
  <c r="Q17" i="4"/>
  <c r="Q13" i="4"/>
  <c r="Q19" i="4"/>
  <c r="R19" i="4"/>
  <c r="Q21" i="4"/>
  <c r="R21" i="4" s="1"/>
  <c r="S21" i="4" s="1"/>
  <c r="T21" i="4" s="1"/>
  <c r="AB12" i="5"/>
  <c r="X12" i="5"/>
  <c r="AB11" i="5"/>
  <c r="X11" i="5"/>
  <c r="AB10" i="5"/>
  <c r="X10" i="5"/>
  <c r="AB9" i="5"/>
  <c r="X9" i="5"/>
  <c r="AB8" i="5"/>
  <c r="V8" i="5"/>
  <c r="R8" i="5" s="1"/>
  <c r="X8" i="5"/>
  <c r="T8" i="5"/>
  <c r="AB7" i="5"/>
  <c r="X7" i="5"/>
  <c r="AB6" i="5"/>
  <c r="X6" i="5"/>
  <c r="AB5" i="5"/>
  <c r="X5" i="5"/>
  <c r="H4" i="20"/>
  <c r="R2504" i="20"/>
  <c r="S2504" i="20"/>
  <c r="Q2504" i="20"/>
  <c r="N2504" i="20"/>
  <c r="R2503" i="20"/>
  <c r="S2503" i="20" s="1"/>
  <c r="Q2503" i="20"/>
  <c r="N2503" i="20"/>
  <c r="R2502" i="20"/>
  <c r="S2502" i="20" s="1"/>
  <c r="Q2502" i="20"/>
  <c r="N2502" i="20"/>
  <c r="R2501" i="20"/>
  <c r="S2501" i="20" s="1"/>
  <c r="Q2501" i="20"/>
  <c r="N2501" i="20"/>
  <c r="R2500" i="20"/>
  <c r="S2500" i="20" s="1"/>
  <c r="Q2500" i="20"/>
  <c r="N2500" i="20"/>
  <c r="R2499" i="20"/>
  <c r="S2499" i="20" s="1"/>
  <c r="Q2499" i="20"/>
  <c r="N2499" i="20"/>
  <c r="R2498" i="20"/>
  <c r="S2498" i="20" s="1"/>
  <c r="Q2498" i="20"/>
  <c r="N2498" i="20"/>
  <c r="R2497" i="20"/>
  <c r="S2497" i="20" s="1"/>
  <c r="Q2497" i="20"/>
  <c r="N2497" i="20"/>
  <c r="R2496" i="20"/>
  <c r="S2496" i="20" s="1"/>
  <c r="Q2496" i="20"/>
  <c r="N2496" i="20"/>
  <c r="R2495" i="20"/>
  <c r="S2495" i="20"/>
  <c r="Q2495" i="20"/>
  <c r="N2495" i="20"/>
  <c r="R2494" i="20"/>
  <c r="S2494" i="20" s="1"/>
  <c r="Q2494" i="20"/>
  <c r="N2494" i="20"/>
  <c r="R2493" i="20"/>
  <c r="S2493" i="20" s="1"/>
  <c r="Q2493" i="20"/>
  <c r="N2493" i="20"/>
  <c r="R2492" i="20"/>
  <c r="S2492" i="20" s="1"/>
  <c r="Q2492" i="20"/>
  <c r="N2492" i="20"/>
  <c r="R2491" i="20"/>
  <c r="S2491" i="20" s="1"/>
  <c r="Q2491" i="20"/>
  <c r="N2491" i="20"/>
  <c r="R2490" i="20"/>
  <c r="S2490" i="20" s="1"/>
  <c r="Q2490" i="20"/>
  <c r="N2490" i="20"/>
  <c r="R2489" i="20"/>
  <c r="S2489" i="20" s="1"/>
  <c r="Q2489" i="20"/>
  <c r="N2489" i="20"/>
  <c r="R2488" i="20"/>
  <c r="S2488" i="20" s="1"/>
  <c r="Q2488" i="20"/>
  <c r="N2488" i="20"/>
  <c r="R2487" i="20"/>
  <c r="S2487" i="20" s="1"/>
  <c r="Q2487" i="20"/>
  <c r="N2487" i="20"/>
  <c r="R2486" i="20"/>
  <c r="S2486" i="20"/>
  <c r="Q2486" i="20"/>
  <c r="N2486" i="20"/>
  <c r="R2485" i="20"/>
  <c r="S2485" i="20" s="1"/>
  <c r="Q2485" i="20"/>
  <c r="N2485" i="20"/>
  <c r="R2484" i="20"/>
  <c r="S2484" i="20" s="1"/>
  <c r="Q2484" i="20"/>
  <c r="N2484" i="20"/>
  <c r="R2483" i="20"/>
  <c r="S2483" i="20" s="1"/>
  <c r="Q2483" i="20"/>
  <c r="N2483" i="20"/>
  <c r="R2482" i="20"/>
  <c r="S2482" i="20" s="1"/>
  <c r="Q2482" i="20"/>
  <c r="N2482" i="20"/>
  <c r="R2481" i="20"/>
  <c r="S2481" i="20" s="1"/>
  <c r="Q2481" i="20"/>
  <c r="N2481" i="20"/>
  <c r="R2480" i="20"/>
  <c r="S2480" i="20" s="1"/>
  <c r="Q2480" i="20"/>
  <c r="N2480" i="20"/>
  <c r="R2479" i="20"/>
  <c r="S2479" i="20" s="1"/>
  <c r="Q2479" i="20"/>
  <c r="N2479" i="20"/>
  <c r="R2478" i="20"/>
  <c r="S2478" i="20" s="1"/>
  <c r="Q2478" i="20"/>
  <c r="N2478" i="20"/>
  <c r="R2477" i="20"/>
  <c r="S2477" i="20"/>
  <c r="Q2477" i="20"/>
  <c r="N2477" i="20"/>
  <c r="R2476" i="20"/>
  <c r="S2476" i="20" s="1"/>
  <c r="Q2476" i="20"/>
  <c r="N2476" i="20"/>
  <c r="R2475" i="20"/>
  <c r="S2475" i="20" s="1"/>
  <c r="Q2475" i="20"/>
  <c r="N2475" i="20"/>
  <c r="R2474" i="20"/>
  <c r="S2474" i="20" s="1"/>
  <c r="Q2474" i="20"/>
  <c r="N2474" i="20"/>
  <c r="R2473" i="20"/>
  <c r="S2473" i="20" s="1"/>
  <c r="Q2473" i="20"/>
  <c r="N2473" i="20"/>
  <c r="R2472" i="20"/>
  <c r="S2472" i="20" s="1"/>
  <c r="Q2472" i="20"/>
  <c r="N2472" i="20"/>
  <c r="R2471" i="20"/>
  <c r="S2471" i="20" s="1"/>
  <c r="Q2471" i="20"/>
  <c r="N2471" i="20"/>
  <c r="R2470" i="20"/>
  <c r="S2470" i="20" s="1"/>
  <c r="Q2470" i="20"/>
  <c r="N2470" i="20"/>
  <c r="R2469" i="20"/>
  <c r="S2469" i="20" s="1"/>
  <c r="Q2469" i="20"/>
  <c r="N2469" i="20"/>
  <c r="R2468" i="20"/>
  <c r="S2468" i="20"/>
  <c r="Q2468" i="20"/>
  <c r="N2468" i="20"/>
  <c r="R2467" i="20"/>
  <c r="S2467" i="20" s="1"/>
  <c r="Q2467" i="20"/>
  <c r="N2467" i="20"/>
  <c r="R2466" i="20"/>
  <c r="S2466" i="20" s="1"/>
  <c r="Q2466" i="20"/>
  <c r="N2466" i="20"/>
  <c r="R2465" i="20"/>
  <c r="S2465" i="20" s="1"/>
  <c r="Q2465" i="20"/>
  <c r="N2465" i="20"/>
  <c r="R2464" i="20"/>
  <c r="S2464" i="20" s="1"/>
  <c r="Q2464" i="20"/>
  <c r="N2464" i="20"/>
  <c r="R2463" i="20"/>
  <c r="S2463" i="20" s="1"/>
  <c r="Q2463" i="20"/>
  <c r="N2463" i="20"/>
  <c r="R2462" i="20"/>
  <c r="S2462" i="20" s="1"/>
  <c r="Q2462" i="20"/>
  <c r="N2462" i="20"/>
  <c r="R2461" i="20"/>
  <c r="S2461" i="20" s="1"/>
  <c r="Q2461" i="20"/>
  <c r="N2461" i="20"/>
  <c r="R2460" i="20"/>
  <c r="S2460" i="20" s="1"/>
  <c r="Q2460" i="20"/>
  <c r="N2460" i="20"/>
  <c r="R2459" i="20"/>
  <c r="S2459" i="20"/>
  <c r="Q2459" i="20"/>
  <c r="N2459" i="20"/>
  <c r="R2458" i="20"/>
  <c r="S2458" i="20" s="1"/>
  <c r="Q2458" i="20"/>
  <c r="N2458" i="20"/>
  <c r="R2457" i="20"/>
  <c r="S2457" i="20" s="1"/>
  <c r="Q2457" i="20"/>
  <c r="N2457" i="20"/>
  <c r="R2456" i="20"/>
  <c r="S2456" i="20" s="1"/>
  <c r="Q2456" i="20"/>
  <c r="N2456" i="20"/>
  <c r="R2455" i="20"/>
  <c r="S2455" i="20" s="1"/>
  <c r="Q2455" i="20"/>
  <c r="N2455" i="20"/>
  <c r="R2454" i="20"/>
  <c r="S2454" i="20" s="1"/>
  <c r="Q2454" i="20"/>
  <c r="N2454" i="20"/>
  <c r="R2453" i="20"/>
  <c r="S2453" i="20" s="1"/>
  <c r="Q2453" i="20"/>
  <c r="N2453" i="20"/>
  <c r="R2452" i="20"/>
  <c r="S2452" i="20" s="1"/>
  <c r="Q2452" i="20"/>
  <c r="N2452" i="20"/>
  <c r="R2451" i="20"/>
  <c r="S2451" i="20" s="1"/>
  <c r="Q2451" i="20"/>
  <c r="N2451" i="20"/>
  <c r="R2450" i="20"/>
  <c r="S2450" i="20"/>
  <c r="Q2450" i="20"/>
  <c r="N2450" i="20"/>
  <c r="R2449" i="20"/>
  <c r="S2449" i="20" s="1"/>
  <c r="Q2449" i="20"/>
  <c r="N2449" i="20"/>
  <c r="R2448" i="20"/>
  <c r="S2448" i="20" s="1"/>
  <c r="Q2448" i="20"/>
  <c r="N2448" i="20"/>
  <c r="R2447" i="20"/>
  <c r="S2447" i="20" s="1"/>
  <c r="Q2447" i="20"/>
  <c r="N2447" i="20"/>
  <c r="R2446" i="20"/>
  <c r="S2446" i="20" s="1"/>
  <c r="Q2446" i="20"/>
  <c r="N2446" i="20"/>
  <c r="R2445" i="20"/>
  <c r="S2445" i="20" s="1"/>
  <c r="Q2445" i="20"/>
  <c r="N2445" i="20"/>
  <c r="R2444" i="20"/>
  <c r="S2444" i="20" s="1"/>
  <c r="Q2444" i="20"/>
  <c r="N2444" i="20"/>
  <c r="R2443" i="20"/>
  <c r="S2443" i="20" s="1"/>
  <c r="Q2443" i="20"/>
  <c r="N2443" i="20"/>
  <c r="R2442" i="20"/>
  <c r="S2442" i="20" s="1"/>
  <c r="Q2442" i="20"/>
  <c r="N2442" i="20"/>
  <c r="R2441" i="20"/>
  <c r="S2441" i="20"/>
  <c r="Q2441" i="20"/>
  <c r="N2441" i="20"/>
  <c r="R2440" i="20"/>
  <c r="S2440" i="20" s="1"/>
  <c r="Q2440" i="20"/>
  <c r="N2440" i="20"/>
  <c r="R2439" i="20"/>
  <c r="S2439" i="20" s="1"/>
  <c r="Q2439" i="20"/>
  <c r="N2439" i="20"/>
  <c r="R2438" i="20"/>
  <c r="S2438" i="20" s="1"/>
  <c r="Q2438" i="20"/>
  <c r="N2438" i="20"/>
  <c r="R2437" i="20"/>
  <c r="S2437" i="20" s="1"/>
  <c r="Q2437" i="20"/>
  <c r="N2437" i="20"/>
  <c r="R2436" i="20"/>
  <c r="S2436" i="20" s="1"/>
  <c r="Q2436" i="20"/>
  <c r="N2436" i="20"/>
  <c r="R2435" i="20"/>
  <c r="S2435" i="20" s="1"/>
  <c r="Q2435" i="20"/>
  <c r="N2435" i="20"/>
  <c r="R2434" i="20"/>
  <c r="S2434" i="20" s="1"/>
  <c r="Q2434" i="20"/>
  <c r="N2434" i="20"/>
  <c r="R2433" i="20"/>
  <c r="S2433" i="20" s="1"/>
  <c r="Q2433" i="20"/>
  <c r="N2433" i="20"/>
  <c r="R2432" i="20"/>
  <c r="S2432" i="20" s="1"/>
  <c r="Q2432" i="20"/>
  <c r="N2432" i="20"/>
  <c r="R2431" i="20"/>
  <c r="S2431" i="20" s="1"/>
  <c r="Q2431" i="20"/>
  <c r="N2431" i="20"/>
  <c r="R2430" i="20"/>
  <c r="S2430" i="20" s="1"/>
  <c r="Q2430" i="20"/>
  <c r="N2430" i="20"/>
  <c r="R2429" i="20"/>
  <c r="S2429" i="20" s="1"/>
  <c r="Q2429" i="20"/>
  <c r="N2429" i="20"/>
  <c r="R2428" i="20"/>
  <c r="S2428" i="20" s="1"/>
  <c r="Q2428" i="20"/>
  <c r="N2428" i="20"/>
  <c r="R2427" i="20"/>
  <c r="S2427" i="20" s="1"/>
  <c r="Q2427" i="20"/>
  <c r="N2427" i="20"/>
  <c r="R2426" i="20"/>
  <c r="S2426" i="20" s="1"/>
  <c r="Q2426" i="20"/>
  <c r="N2426" i="20"/>
  <c r="R2425" i="20"/>
  <c r="S2425" i="20" s="1"/>
  <c r="Q2425" i="20"/>
  <c r="N2425" i="20"/>
  <c r="R2424" i="20"/>
  <c r="S2424" i="20" s="1"/>
  <c r="Q2424" i="20"/>
  <c r="N2424" i="20"/>
  <c r="R2423" i="20"/>
  <c r="S2423" i="20"/>
  <c r="Q2423" i="20"/>
  <c r="N2423" i="20"/>
  <c r="R2422" i="20"/>
  <c r="S2422" i="20" s="1"/>
  <c r="Q2422" i="20"/>
  <c r="N2422" i="20"/>
  <c r="R2421" i="20"/>
  <c r="S2421" i="20" s="1"/>
  <c r="Q2421" i="20"/>
  <c r="N2421" i="20"/>
  <c r="R2420" i="20"/>
  <c r="S2420" i="20" s="1"/>
  <c r="Q2420" i="20"/>
  <c r="N2420" i="20"/>
  <c r="R2419" i="20"/>
  <c r="S2419" i="20" s="1"/>
  <c r="Q2419" i="20"/>
  <c r="N2419" i="20"/>
  <c r="R2418" i="20"/>
  <c r="S2418" i="20" s="1"/>
  <c r="Q2418" i="20"/>
  <c r="N2418" i="20"/>
  <c r="R2417" i="20"/>
  <c r="S2417" i="20" s="1"/>
  <c r="Q2417" i="20"/>
  <c r="N2417" i="20"/>
  <c r="R2416" i="20"/>
  <c r="S2416" i="20" s="1"/>
  <c r="Q2416" i="20"/>
  <c r="N2416" i="20"/>
  <c r="R2415" i="20"/>
  <c r="S2415" i="20" s="1"/>
  <c r="Q2415" i="20"/>
  <c r="N2415" i="20"/>
  <c r="R2414" i="20"/>
  <c r="S2414" i="20" s="1"/>
  <c r="Q2414" i="20"/>
  <c r="N2414" i="20"/>
  <c r="R2413" i="20"/>
  <c r="S2413" i="20" s="1"/>
  <c r="Q2413" i="20"/>
  <c r="N2413" i="20"/>
  <c r="R2412" i="20"/>
  <c r="S2412" i="20" s="1"/>
  <c r="Q2412" i="20"/>
  <c r="N2412" i="20"/>
  <c r="R2411" i="20"/>
  <c r="S2411" i="20" s="1"/>
  <c r="Q2411" i="20"/>
  <c r="N2411" i="20"/>
  <c r="R2410" i="20"/>
  <c r="S2410" i="20" s="1"/>
  <c r="Q2410" i="20"/>
  <c r="N2410" i="20"/>
  <c r="R2409" i="20"/>
  <c r="S2409" i="20" s="1"/>
  <c r="Q2409" i="20"/>
  <c r="N2409" i="20"/>
  <c r="R2408" i="20"/>
  <c r="S2408" i="20" s="1"/>
  <c r="Q2408" i="20"/>
  <c r="N2408" i="20"/>
  <c r="R2407" i="20"/>
  <c r="S2407" i="20" s="1"/>
  <c r="Q2407" i="20"/>
  <c r="N2407" i="20"/>
  <c r="R2406" i="20"/>
  <c r="S2406" i="20" s="1"/>
  <c r="Q2406" i="20"/>
  <c r="N2406" i="20"/>
  <c r="R2405" i="20"/>
  <c r="S2405" i="20"/>
  <c r="Q2405" i="20"/>
  <c r="N2405" i="20"/>
  <c r="R2404" i="20"/>
  <c r="S2404" i="20" s="1"/>
  <c r="Q2404" i="20"/>
  <c r="N2404" i="20"/>
  <c r="R2403" i="20"/>
  <c r="S2403" i="20" s="1"/>
  <c r="Q2403" i="20"/>
  <c r="N2403" i="20"/>
  <c r="R2402" i="20"/>
  <c r="S2402" i="20" s="1"/>
  <c r="Q2402" i="20"/>
  <c r="N2402" i="20"/>
  <c r="R2401" i="20"/>
  <c r="S2401" i="20" s="1"/>
  <c r="Q2401" i="20"/>
  <c r="N2401" i="20"/>
  <c r="R2400" i="20"/>
  <c r="S2400" i="20" s="1"/>
  <c r="Q2400" i="20"/>
  <c r="N2400" i="20"/>
  <c r="R2399" i="20"/>
  <c r="S2399" i="20" s="1"/>
  <c r="Q2399" i="20"/>
  <c r="N2399" i="20"/>
  <c r="R2398" i="20"/>
  <c r="S2398" i="20" s="1"/>
  <c r="Q2398" i="20"/>
  <c r="N2398" i="20"/>
  <c r="R2397" i="20"/>
  <c r="S2397" i="20" s="1"/>
  <c r="Q2397" i="20"/>
  <c r="N2397" i="20"/>
  <c r="R2396" i="20"/>
  <c r="S2396" i="20" s="1"/>
  <c r="Q2396" i="20"/>
  <c r="N2396" i="20"/>
  <c r="R2395" i="20"/>
  <c r="S2395" i="20" s="1"/>
  <c r="Q2395" i="20"/>
  <c r="N2395" i="20"/>
  <c r="R2394" i="20"/>
  <c r="S2394" i="20" s="1"/>
  <c r="Q2394" i="20"/>
  <c r="N2394" i="20"/>
  <c r="R2393" i="20"/>
  <c r="S2393" i="20" s="1"/>
  <c r="Q2393" i="20"/>
  <c r="N2393" i="20"/>
  <c r="R2392" i="20"/>
  <c r="S2392" i="20" s="1"/>
  <c r="Q2392" i="20"/>
  <c r="N2392" i="20"/>
  <c r="R2391" i="20"/>
  <c r="S2391" i="20" s="1"/>
  <c r="Q2391" i="20"/>
  <c r="N2391" i="20"/>
  <c r="R2390" i="20"/>
  <c r="S2390" i="20" s="1"/>
  <c r="Q2390" i="20"/>
  <c r="N2390" i="20"/>
  <c r="R2389" i="20"/>
  <c r="S2389" i="20" s="1"/>
  <c r="Q2389" i="20"/>
  <c r="N2389" i="20"/>
  <c r="R2388" i="20"/>
  <c r="S2388" i="20" s="1"/>
  <c r="Q2388" i="20"/>
  <c r="N2388" i="20"/>
  <c r="R2387" i="20"/>
  <c r="S2387" i="20"/>
  <c r="Q2387" i="20"/>
  <c r="N2387" i="20"/>
  <c r="R2386" i="20"/>
  <c r="S2386" i="20" s="1"/>
  <c r="Q2386" i="20"/>
  <c r="N2386" i="20"/>
  <c r="R2385" i="20"/>
  <c r="S2385" i="20" s="1"/>
  <c r="Q2385" i="20"/>
  <c r="N2385" i="20"/>
  <c r="R2384" i="20"/>
  <c r="S2384" i="20" s="1"/>
  <c r="Q2384" i="20"/>
  <c r="N2384" i="20"/>
  <c r="R2383" i="20"/>
  <c r="S2383" i="20" s="1"/>
  <c r="Q2383" i="20"/>
  <c r="N2383" i="20"/>
  <c r="R2382" i="20"/>
  <c r="S2382" i="20" s="1"/>
  <c r="Q2382" i="20"/>
  <c r="N2382" i="20"/>
  <c r="R2381" i="20"/>
  <c r="S2381" i="20" s="1"/>
  <c r="Q2381" i="20"/>
  <c r="N2381" i="20"/>
  <c r="R2380" i="20"/>
  <c r="S2380" i="20" s="1"/>
  <c r="Q2380" i="20"/>
  <c r="N2380" i="20"/>
  <c r="R2379" i="20"/>
  <c r="S2379" i="20" s="1"/>
  <c r="Q2379" i="20"/>
  <c r="N2379" i="20"/>
  <c r="R2378" i="20"/>
  <c r="S2378" i="20" s="1"/>
  <c r="Q2378" i="20"/>
  <c r="N2378" i="20"/>
  <c r="R2377" i="20"/>
  <c r="S2377" i="20" s="1"/>
  <c r="Q2377" i="20"/>
  <c r="N2377" i="20"/>
  <c r="R2376" i="20"/>
  <c r="S2376" i="20" s="1"/>
  <c r="Q2376" i="20"/>
  <c r="N2376" i="20"/>
  <c r="R2375" i="20"/>
  <c r="S2375" i="20" s="1"/>
  <c r="Q2375" i="20"/>
  <c r="N2375" i="20"/>
  <c r="R2374" i="20"/>
  <c r="S2374" i="20" s="1"/>
  <c r="Q2374" i="20"/>
  <c r="N2374" i="20"/>
  <c r="R2373" i="20"/>
  <c r="S2373" i="20" s="1"/>
  <c r="Q2373" i="20"/>
  <c r="N2373" i="20"/>
  <c r="R2372" i="20"/>
  <c r="S2372" i="20" s="1"/>
  <c r="Q2372" i="20"/>
  <c r="N2372" i="20"/>
  <c r="R2371" i="20"/>
  <c r="S2371" i="20" s="1"/>
  <c r="Q2371" i="20"/>
  <c r="N2371" i="20"/>
  <c r="R2370" i="20"/>
  <c r="S2370" i="20" s="1"/>
  <c r="Q2370" i="20"/>
  <c r="N2370" i="20"/>
  <c r="R2369" i="20"/>
  <c r="S2369" i="20"/>
  <c r="Q2369" i="20"/>
  <c r="N2369" i="20"/>
  <c r="R2368" i="20"/>
  <c r="S2368" i="20" s="1"/>
  <c r="Q2368" i="20"/>
  <c r="N2368" i="20"/>
  <c r="R2367" i="20"/>
  <c r="S2367" i="20" s="1"/>
  <c r="Q2367" i="20"/>
  <c r="N2367" i="20"/>
  <c r="R2366" i="20"/>
  <c r="S2366" i="20" s="1"/>
  <c r="Q2366" i="20"/>
  <c r="N2366" i="20"/>
  <c r="R2365" i="20"/>
  <c r="S2365" i="20" s="1"/>
  <c r="Q2365" i="20"/>
  <c r="N2365" i="20"/>
  <c r="R2364" i="20"/>
  <c r="S2364" i="20" s="1"/>
  <c r="Q2364" i="20"/>
  <c r="N2364" i="20"/>
  <c r="R2363" i="20"/>
  <c r="S2363" i="20" s="1"/>
  <c r="Q2363" i="20"/>
  <c r="N2363" i="20"/>
  <c r="R2362" i="20"/>
  <c r="S2362" i="20" s="1"/>
  <c r="Q2362" i="20"/>
  <c r="N2362" i="20"/>
  <c r="R2361" i="20"/>
  <c r="S2361" i="20" s="1"/>
  <c r="Q2361" i="20"/>
  <c r="N2361" i="20"/>
  <c r="R2360" i="20"/>
  <c r="S2360" i="20" s="1"/>
  <c r="Q2360" i="20"/>
  <c r="N2360" i="20"/>
  <c r="R2359" i="20"/>
  <c r="S2359" i="20" s="1"/>
  <c r="Q2359" i="20"/>
  <c r="N2359" i="20"/>
  <c r="R2358" i="20"/>
  <c r="S2358" i="20" s="1"/>
  <c r="Q2358" i="20"/>
  <c r="N2358" i="20"/>
  <c r="R2357" i="20"/>
  <c r="S2357" i="20" s="1"/>
  <c r="Q2357" i="20"/>
  <c r="N2357" i="20"/>
  <c r="R2356" i="20"/>
  <c r="S2356" i="20" s="1"/>
  <c r="Q2356" i="20"/>
  <c r="N2356" i="20"/>
  <c r="R2355" i="20"/>
  <c r="S2355" i="20" s="1"/>
  <c r="Q2355" i="20"/>
  <c r="N2355" i="20"/>
  <c r="R2354" i="20"/>
  <c r="S2354" i="20" s="1"/>
  <c r="Q2354" i="20"/>
  <c r="N2354" i="20"/>
  <c r="R2353" i="20"/>
  <c r="S2353" i="20" s="1"/>
  <c r="Q2353" i="20"/>
  <c r="N2353" i="20"/>
  <c r="R2352" i="20"/>
  <c r="S2352" i="20" s="1"/>
  <c r="Q2352" i="20"/>
  <c r="N2352" i="20"/>
  <c r="R2351" i="20"/>
  <c r="S2351" i="20"/>
  <c r="Q2351" i="20"/>
  <c r="N2351" i="20"/>
  <c r="R2350" i="20"/>
  <c r="S2350" i="20" s="1"/>
  <c r="Q2350" i="20"/>
  <c r="N2350" i="20"/>
  <c r="R2349" i="20"/>
  <c r="S2349" i="20" s="1"/>
  <c r="Q2349" i="20"/>
  <c r="N2349" i="20"/>
  <c r="R2348" i="20"/>
  <c r="S2348" i="20" s="1"/>
  <c r="Q2348" i="20"/>
  <c r="N2348" i="20"/>
  <c r="R2347" i="20"/>
  <c r="S2347" i="20" s="1"/>
  <c r="Q2347" i="20"/>
  <c r="N2347" i="20"/>
  <c r="R2346" i="20"/>
  <c r="S2346" i="20" s="1"/>
  <c r="Q2346" i="20"/>
  <c r="N2346" i="20"/>
  <c r="R2345" i="20"/>
  <c r="S2345" i="20" s="1"/>
  <c r="Q2345" i="20"/>
  <c r="N2345" i="20"/>
  <c r="R2344" i="20"/>
  <c r="S2344" i="20" s="1"/>
  <c r="Q2344" i="20"/>
  <c r="N2344" i="20"/>
  <c r="R2343" i="20"/>
  <c r="S2343" i="20" s="1"/>
  <c r="Q2343" i="20"/>
  <c r="N2343" i="20"/>
  <c r="R2342" i="20"/>
  <c r="S2342" i="20" s="1"/>
  <c r="Q2342" i="20"/>
  <c r="N2342" i="20"/>
  <c r="R2341" i="20"/>
  <c r="S2341" i="20" s="1"/>
  <c r="Q2341" i="20"/>
  <c r="N2341" i="20"/>
  <c r="R2340" i="20"/>
  <c r="S2340" i="20" s="1"/>
  <c r="Q2340" i="20"/>
  <c r="N2340" i="20"/>
  <c r="R2339" i="20"/>
  <c r="S2339" i="20" s="1"/>
  <c r="Q2339" i="20"/>
  <c r="N2339" i="20"/>
  <c r="R2338" i="20"/>
  <c r="S2338" i="20" s="1"/>
  <c r="Q2338" i="20"/>
  <c r="N2338" i="20"/>
  <c r="R2337" i="20"/>
  <c r="S2337" i="20" s="1"/>
  <c r="Q2337" i="20"/>
  <c r="N2337" i="20"/>
  <c r="R2336" i="20"/>
  <c r="S2336" i="20" s="1"/>
  <c r="Q2336" i="20"/>
  <c r="N2336" i="20"/>
  <c r="R2335" i="20"/>
  <c r="S2335" i="20" s="1"/>
  <c r="Q2335" i="20"/>
  <c r="N2335" i="20"/>
  <c r="R2334" i="20"/>
  <c r="S2334" i="20" s="1"/>
  <c r="Q2334" i="20"/>
  <c r="N2334" i="20"/>
  <c r="R2333" i="20"/>
  <c r="S2333" i="20"/>
  <c r="Q2333" i="20"/>
  <c r="N2333" i="20"/>
  <c r="R2332" i="20"/>
  <c r="S2332" i="20" s="1"/>
  <c r="Q2332" i="20"/>
  <c r="N2332" i="20"/>
  <c r="R2331" i="20"/>
  <c r="S2331" i="20" s="1"/>
  <c r="Q2331" i="20"/>
  <c r="N2331" i="20"/>
  <c r="R2330" i="20"/>
  <c r="S2330" i="20" s="1"/>
  <c r="Q2330" i="20"/>
  <c r="N2330" i="20"/>
  <c r="R2329" i="20"/>
  <c r="S2329" i="20" s="1"/>
  <c r="Q2329" i="20"/>
  <c r="N2329" i="20"/>
  <c r="R2328" i="20"/>
  <c r="S2328" i="20" s="1"/>
  <c r="Q2328" i="20"/>
  <c r="N2328" i="20"/>
  <c r="R2327" i="20"/>
  <c r="S2327" i="20" s="1"/>
  <c r="Q2327" i="20"/>
  <c r="N2327" i="20"/>
  <c r="R2326" i="20"/>
  <c r="S2326" i="20" s="1"/>
  <c r="Q2326" i="20"/>
  <c r="N2326" i="20"/>
  <c r="R2325" i="20"/>
  <c r="S2325" i="20" s="1"/>
  <c r="Q2325" i="20"/>
  <c r="N2325" i="20"/>
  <c r="R2324" i="20"/>
  <c r="S2324" i="20" s="1"/>
  <c r="Q2324" i="20"/>
  <c r="N2324" i="20"/>
  <c r="R2323" i="20"/>
  <c r="S2323" i="20" s="1"/>
  <c r="Q2323" i="20"/>
  <c r="N2323" i="20"/>
  <c r="R2322" i="20"/>
  <c r="S2322" i="20" s="1"/>
  <c r="Q2322" i="20"/>
  <c r="N2322" i="20"/>
  <c r="R2321" i="20"/>
  <c r="S2321" i="20" s="1"/>
  <c r="Q2321" i="20"/>
  <c r="N2321" i="20"/>
  <c r="R2320" i="20"/>
  <c r="S2320" i="20" s="1"/>
  <c r="Q2320" i="20"/>
  <c r="N2320" i="20"/>
  <c r="R2319" i="20"/>
  <c r="S2319" i="20" s="1"/>
  <c r="Q2319" i="20"/>
  <c r="N2319" i="20"/>
  <c r="R2318" i="20"/>
  <c r="S2318" i="20" s="1"/>
  <c r="Q2318" i="20"/>
  <c r="N2318" i="20"/>
  <c r="R2317" i="20"/>
  <c r="S2317" i="20" s="1"/>
  <c r="Q2317" i="20"/>
  <c r="N2317" i="20"/>
  <c r="R2316" i="20"/>
  <c r="S2316" i="20" s="1"/>
  <c r="Q2316" i="20"/>
  <c r="N2316" i="20"/>
  <c r="R2315" i="20"/>
  <c r="S2315" i="20"/>
  <c r="Q2315" i="20"/>
  <c r="N2315" i="20"/>
  <c r="R2314" i="20"/>
  <c r="S2314" i="20" s="1"/>
  <c r="Q2314" i="20"/>
  <c r="N2314" i="20"/>
  <c r="R2313" i="20"/>
  <c r="S2313" i="20" s="1"/>
  <c r="Q2313" i="20"/>
  <c r="N2313" i="20"/>
  <c r="R2312" i="20"/>
  <c r="S2312" i="20" s="1"/>
  <c r="Q2312" i="20"/>
  <c r="N2312" i="20"/>
  <c r="R2311" i="20"/>
  <c r="S2311" i="20" s="1"/>
  <c r="Q2311" i="20"/>
  <c r="N2311" i="20"/>
  <c r="R2310" i="20"/>
  <c r="S2310" i="20" s="1"/>
  <c r="Q2310" i="20"/>
  <c r="N2310" i="20"/>
  <c r="R2309" i="20"/>
  <c r="S2309" i="20" s="1"/>
  <c r="Q2309" i="20"/>
  <c r="N2309" i="20"/>
  <c r="R2308" i="20"/>
  <c r="S2308" i="20" s="1"/>
  <c r="Q2308" i="20"/>
  <c r="N2308" i="20"/>
  <c r="R2307" i="20"/>
  <c r="S2307" i="20" s="1"/>
  <c r="Q2307" i="20"/>
  <c r="N2307" i="20"/>
  <c r="R2306" i="20"/>
  <c r="S2306" i="20" s="1"/>
  <c r="Q2306" i="20"/>
  <c r="N2306" i="20"/>
  <c r="R2305" i="20"/>
  <c r="S2305" i="20" s="1"/>
  <c r="Q2305" i="20"/>
  <c r="N2305" i="20"/>
  <c r="R2304" i="20"/>
  <c r="S2304" i="20" s="1"/>
  <c r="Q2304" i="20"/>
  <c r="N2304" i="20"/>
  <c r="R2303" i="20"/>
  <c r="S2303" i="20" s="1"/>
  <c r="Q2303" i="20"/>
  <c r="N2303" i="20"/>
  <c r="R2302" i="20"/>
  <c r="S2302" i="20" s="1"/>
  <c r="Q2302" i="20"/>
  <c r="N2302" i="20"/>
  <c r="R2301" i="20"/>
  <c r="S2301" i="20" s="1"/>
  <c r="Q2301" i="20"/>
  <c r="N2301" i="20"/>
  <c r="R2300" i="20"/>
  <c r="S2300" i="20" s="1"/>
  <c r="Q2300" i="20"/>
  <c r="N2300" i="20"/>
  <c r="R2299" i="20"/>
  <c r="S2299" i="20" s="1"/>
  <c r="Q2299" i="20"/>
  <c r="N2299" i="20"/>
  <c r="R2298" i="20"/>
  <c r="S2298" i="20" s="1"/>
  <c r="Q2298" i="20"/>
  <c r="N2298" i="20"/>
  <c r="R2297" i="20"/>
  <c r="S2297" i="20"/>
  <c r="Q2297" i="20"/>
  <c r="N2297" i="20"/>
  <c r="R2296" i="20"/>
  <c r="S2296" i="20" s="1"/>
  <c r="Q2296" i="20"/>
  <c r="N2296" i="20"/>
  <c r="R2295" i="20"/>
  <c r="S2295" i="20" s="1"/>
  <c r="Q2295" i="20"/>
  <c r="N2295" i="20"/>
  <c r="R2294" i="20"/>
  <c r="S2294" i="20" s="1"/>
  <c r="Q2294" i="20"/>
  <c r="N2294" i="20"/>
  <c r="R2293" i="20"/>
  <c r="S2293" i="20" s="1"/>
  <c r="Q2293" i="20"/>
  <c r="N2293" i="20"/>
  <c r="R2292" i="20"/>
  <c r="S2292" i="20" s="1"/>
  <c r="Q2292" i="20"/>
  <c r="N2292" i="20"/>
  <c r="R2291" i="20"/>
  <c r="S2291" i="20" s="1"/>
  <c r="Q2291" i="20"/>
  <c r="N2291" i="20"/>
  <c r="R2290" i="20"/>
  <c r="S2290" i="20"/>
  <c r="Q2290" i="20"/>
  <c r="N2290" i="20"/>
  <c r="R2289" i="20"/>
  <c r="S2289" i="20" s="1"/>
  <c r="Q2289" i="20"/>
  <c r="N2289" i="20"/>
  <c r="R2288" i="20"/>
  <c r="S2288" i="20" s="1"/>
  <c r="Q2288" i="20"/>
  <c r="N2288" i="20"/>
  <c r="R2287" i="20"/>
  <c r="S2287" i="20"/>
  <c r="Q2287" i="20"/>
  <c r="N2287" i="20"/>
  <c r="R2286" i="20"/>
  <c r="S2286" i="20" s="1"/>
  <c r="Q2286" i="20"/>
  <c r="N2286" i="20"/>
  <c r="R2285" i="20"/>
  <c r="S2285" i="20" s="1"/>
  <c r="Q2285" i="20"/>
  <c r="N2285" i="20"/>
  <c r="R2284" i="20"/>
  <c r="S2284" i="20"/>
  <c r="Q2284" i="20"/>
  <c r="N2284" i="20"/>
  <c r="R2283" i="20"/>
  <c r="S2283" i="20" s="1"/>
  <c r="Q2283" i="20"/>
  <c r="N2283" i="20"/>
  <c r="R2282" i="20"/>
  <c r="S2282" i="20" s="1"/>
  <c r="Q2282" i="20"/>
  <c r="N2282" i="20"/>
  <c r="R2281" i="20"/>
  <c r="S2281" i="20"/>
  <c r="Q2281" i="20"/>
  <c r="N2281" i="20"/>
  <c r="R2280" i="20"/>
  <c r="S2280" i="20" s="1"/>
  <c r="Q2280" i="20"/>
  <c r="N2280" i="20"/>
  <c r="R2279" i="20"/>
  <c r="S2279" i="20" s="1"/>
  <c r="Q2279" i="20"/>
  <c r="N2279" i="20"/>
  <c r="R2278" i="20"/>
  <c r="S2278" i="20"/>
  <c r="Q2278" i="20"/>
  <c r="N2278" i="20"/>
  <c r="R2277" i="20"/>
  <c r="S2277" i="20" s="1"/>
  <c r="Q2277" i="20"/>
  <c r="N2277" i="20"/>
  <c r="R2276" i="20"/>
  <c r="S2276" i="20" s="1"/>
  <c r="Q2276" i="20"/>
  <c r="N2276" i="20"/>
  <c r="R2275" i="20"/>
  <c r="S2275" i="20" s="1"/>
  <c r="Q2275" i="20"/>
  <c r="N2275" i="20"/>
  <c r="R2274" i="20"/>
  <c r="S2274" i="20" s="1"/>
  <c r="Q2274" i="20"/>
  <c r="N2274" i="20"/>
  <c r="R2273" i="20"/>
  <c r="S2273" i="20" s="1"/>
  <c r="Q2273" i="20"/>
  <c r="N2273" i="20"/>
  <c r="R2272" i="20"/>
  <c r="S2272" i="20"/>
  <c r="Q2272" i="20"/>
  <c r="N2272" i="20"/>
  <c r="R2271" i="20"/>
  <c r="S2271" i="20" s="1"/>
  <c r="Q2271" i="20"/>
  <c r="N2271" i="20"/>
  <c r="R2270" i="20"/>
  <c r="S2270" i="20" s="1"/>
  <c r="Q2270" i="20"/>
  <c r="N2270" i="20"/>
  <c r="R2269" i="20"/>
  <c r="S2269" i="20"/>
  <c r="Q2269" i="20"/>
  <c r="N2269" i="20"/>
  <c r="R2268" i="20"/>
  <c r="S2268" i="20" s="1"/>
  <c r="Q2268" i="20"/>
  <c r="N2268" i="20"/>
  <c r="R2267" i="20"/>
  <c r="S2267" i="20" s="1"/>
  <c r="Q2267" i="20"/>
  <c r="N2267" i="20"/>
  <c r="R2266" i="20"/>
  <c r="S2266" i="20"/>
  <c r="Q2266" i="20"/>
  <c r="N2266" i="20"/>
  <c r="R2265" i="20"/>
  <c r="S2265" i="20" s="1"/>
  <c r="Q2265" i="20"/>
  <c r="N2265" i="20"/>
  <c r="R2264" i="20"/>
  <c r="S2264" i="20" s="1"/>
  <c r="Q2264" i="20"/>
  <c r="N2264" i="20"/>
  <c r="R2263" i="20"/>
  <c r="S2263" i="20"/>
  <c r="Q2263" i="20"/>
  <c r="N2263" i="20"/>
  <c r="R2262" i="20"/>
  <c r="S2262" i="20" s="1"/>
  <c r="Q2262" i="20"/>
  <c r="N2262" i="20"/>
  <c r="R2261" i="20"/>
  <c r="S2261" i="20" s="1"/>
  <c r="Q2261" i="20"/>
  <c r="N2261" i="20"/>
  <c r="R2260" i="20"/>
  <c r="S2260" i="20"/>
  <c r="Q2260" i="20"/>
  <c r="N2260" i="20"/>
  <c r="R2259" i="20"/>
  <c r="S2259" i="20" s="1"/>
  <c r="Q2259" i="20"/>
  <c r="N2259" i="20"/>
  <c r="R2258" i="20"/>
  <c r="S2258" i="20" s="1"/>
  <c r="Q2258" i="20"/>
  <c r="N2258" i="20"/>
  <c r="R2257" i="20"/>
  <c r="S2257" i="20" s="1"/>
  <c r="Q2257" i="20"/>
  <c r="N2257" i="20"/>
  <c r="R2256" i="20"/>
  <c r="S2256" i="20" s="1"/>
  <c r="Q2256" i="20"/>
  <c r="N2256" i="20"/>
  <c r="R2255" i="20"/>
  <c r="S2255" i="20" s="1"/>
  <c r="Q2255" i="20"/>
  <c r="N2255" i="20"/>
  <c r="R2254" i="20"/>
  <c r="S2254" i="20"/>
  <c r="Q2254" i="20"/>
  <c r="N2254" i="20"/>
  <c r="R2253" i="20"/>
  <c r="S2253" i="20" s="1"/>
  <c r="Q2253" i="20"/>
  <c r="N2253" i="20"/>
  <c r="R2252" i="20"/>
  <c r="S2252" i="20" s="1"/>
  <c r="Q2252" i="20"/>
  <c r="N2252" i="20"/>
  <c r="R2251" i="20"/>
  <c r="S2251" i="20"/>
  <c r="Q2251" i="20"/>
  <c r="N2251" i="20"/>
  <c r="R2250" i="20"/>
  <c r="S2250" i="20" s="1"/>
  <c r="Q2250" i="20"/>
  <c r="N2250" i="20"/>
  <c r="R2249" i="20"/>
  <c r="S2249" i="20" s="1"/>
  <c r="Q2249" i="20"/>
  <c r="N2249" i="20"/>
  <c r="R2248" i="20"/>
  <c r="S2248" i="20"/>
  <c r="Q2248" i="20"/>
  <c r="N2248" i="20"/>
  <c r="R2247" i="20"/>
  <c r="S2247" i="20" s="1"/>
  <c r="Q2247" i="20"/>
  <c r="N2247" i="20"/>
  <c r="R2246" i="20"/>
  <c r="S2246" i="20" s="1"/>
  <c r="Q2246" i="20"/>
  <c r="N2246" i="20"/>
  <c r="R2245" i="20"/>
  <c r="S2245" i="20"/>
  <c r="Q2245" i="20"/>
  <c r="N2245" i="20"/>
  <c r="R2244" i="20"/>
  <c r="S2244" i="20" s="1"/>
  <c r="Q2244" i="20"/>
  <c r="N2244" i="20"/>
  <c r="R2243" i="20"/>
  <c r="S2243" i="20" s="1"/>
  <c r="Q2243" i="20"/>
  <c r="N2243" i="20"/>
  <c r="R2242" i="20"/>
  <c r="S2242" i="20"/>
  <c r="Q2242" i="20"/>
  <c r="N2242" i="20"/>
  <c r="R2241" i="20"/>
  <c r="S2241" i="20" s="1"/>
  <c r="Q2241" i="20"/>
  <c r="N2241" i="20"/>
  <c r="R2240" i="20"/>
  <c r="S2240" i="20" s="1"/>
  <c r="Q2240" i="20"/>
  <c r="N2240" i="20"/>
  <c r="R2239" i="20"/>
  <c r="S2239" i="20" s="1"/>
  <c r="Q2239" i="20"/>
  <c r="N2239" i="20"/>
  <c r="R2238" i="20"/>
  <c r="S2238" i="20" s="1"/>
  <c r="Q2238" i="20"/>
  <c r="N2238" i="20"/>
  <c r="R2237" i="20"/>
  <c r="S2237" i="20" s="1"/>
  <c r="Q2237" i="20"/>
  <c r="N2237" i="20"/>
  <c r="R2236" i="20"/>
  <c r="S2236" i="20"/>
  <c r="Q2236" i="20"/>
  <c r="N2236" i="20"/>
  <c r="R2235" i="20"/>
  <c r="S2235" i="20" s="1"/>
  <c r="Q2235" i="20"/>
  <c r="N2235" i="20"/>
  <c r="R2234" i="20"/>
  <c r="S2234" i="20" s="1"/>
  <c r="Q2234" i="20"/>
  <c r="N2234" i="20"/>
  <c r="R2233" i="20"/>
  <c r="S2233" i="20"/>
  <c r="Q2233" i="20"/>
  <c r="N2233" i="20"/>
  <c r="R2232" i="20"/>
  <c r="S2232" i="20" s="1"/>
  <c r="Q2232" i="20"/>
  <c r="N2232" i="20"/>
  <c r="R2231" i="20"/>
  <c r="S2231" i="20" s="1"/>
  <c r="Q2231" i="20"/>
  <c r="N2231" i="20"/>
  <c r="R2230" i="20"/>
  <c r="S2230" i="20"/>
  <c r="Q2230" i="20"/>
  <c r="N2230" i="20"/>
  <c r="R2229" i="20"/>
  <c r="S2229" i="20" s="1"/>
  <c r="Q2229" i="20"/>
  <c r="N2229" i="20"/>
  <c r="R2228" i="20"/>
  <c r="S2228" i="20" s="1"/>
  <c r="Q2228" i="20"/>
  <c r="N2228" i="20"/>
  <c r="R2227" i="20"/>
  <c r="S2227" i="20"/>
  <c r="Q2227" i="20"/>
  <c r="N2227" i="20"/>
  <c r="R2226" i="20"/>
  <c r="S2226" i="20" s="1"/>
  <c r="Q2226" i="20"/>
  <c r="N2226" i="20"/>
  <c r="R2225" i="20"/>
  <c r="S2225" i="20" s="1"/>
  <c r="Q2225" i="20"/>
  <c r="N2225" i="20"/>
  <c r="R2224" i="20"/>
  <c r="S2224" i="20"/>
  <c r="Q2224" i="20"/>
  <c r="N2224" i="20"/>
  <c r="R2223" i="20"/>
  <c r="S2223" i="20" s="1"/>
  <c r="Q2223" i="20"/>
  <c r="N2223" i="20"/>
  <c r="R2222" i="20"/>
  <c r="S2222" i="20" s="1"/>
  <c r="Q2222" i="20"/>
  <c r="N2222" i="20"/>
  <c r="R2221" i="20"/>
  <c r="S2221" i="20" s="1"/>
  <c r="Q2221" i="20"/>
  <c r="N2221" i="20"/>
  <c r="R2220" i="20"/>
  <c r="S2220" i="20" s="1"/>
  <c r="Q2220" i="20"/>
  <c r="N2220" i="20"/>
  <c r="R2219" i="20"/>
  <c r="S2219" i="20" s="1"/>
  <c r="Q2219" i="20"/>
  <c r="N2219" i="20"/>
  <c r="R2218" i="20"/>
  <c r="S2218" i="20"/>
  <c r="Q2218" i="20"/>
  <c r="N2218" i="20"/>
  <c r="R2217" i="20"/>
  <c r="S2217" i="20" s="1"/>
  <c r="Q2217" i="20"/>
  <c r="N2217" i="20"/>
  <c r="R2216" i="20"/>
  <c r="S2216" i="20" s="1"/>
  <c r="Q2216" i="20"/>
  <c r="N2216" i="20"/>
  <c r="R2215" i="20"/>
  <c r="S2215" i="20"/>
  <c r="Q2215" i="20"/>
  <c r="N2215" i="20"/>
  <c r="R2214" i="20"/>
  <c r="S2214" i="20" s="1"/>
  <c r="Q2214" i="20"/>
  <c r="N2214" i="20"/>
  <c r="R2213" i="20"/>
  <c r="S2213" i="20" s="1"/>
  <c r="Q2213" i="20"/>
  <c r="N2213" i="20"/>
  <c r="R2212" i="20"/>
  <c r="S2212" i="20"/>
  <c r="Q2212" i="20"/>
  <c r="N2212" i="20"/>
  <c r="R2211" i="20"/>
  <c r="S2211" i="20" s="1"/>
  <c r="Q2211" i="20"/>
  <c r="N2211" i="20"/>
  <c r="R2210" i="20"/>
  <c r="S2210" i="20" s="1"/>
  <c r="Q2210" i="20"/>
  <c r="N2210" i="20"/>
  <c r="R2209" i="20"/>
  <c r="S2209" i="20"/>
  <c r="Q2209" i="20"/>
  <c r="N2209" i="20"/>
  <c r="R2208" i="20"/>
  <c r="S2208" i="20" s="1"/>
  <c r="Q2208" i="20"/>
  <c r="N2208" i="20"/>
  <c r="R2207" i="20"/>
  <c r="S2207" i="20" s="1"/>
  <c r="Q2207" i="20"/>
  <c r="N2207" i="20"/>
  <c r="R2206" i="20"/>
  <c r="S2206" i="20"/>
  <c r="Q2206" i="20"/>
  <c r="N2206" i="20"/>
  <c r="R2205" i="20"/>
  <c r="S2205" i="20" s="1"/>
  <c r="Q2205" i="20"/>
  <c r="N2205" i="20"/>
  <c r="R2204" i="20"/>
  <c r="S2204" i="20" s="1"/>
  <c r="Q2204" i="20"/>
  <c r="N2204" i="20"/>
  <c r="R2203" i="20"/>
  <c r="S2203" i="20" s="1"/>
  <c r="Q2203" i="20"/>
  <c r="N2203" i="20"/>
  <c r="R2202" i="20"/>
  <c r="S2202" i="20" s="1"/>
  <c r="Q2202" i="20"/>
  <c r="N2202" i="20"/>
  <c r="R2201" i="20"/>
  <c r="S2201" i="20" s="1"/>
  <c r="Q2201" i="20"/>
  <c r="N2201" i="20"/>
  <c r="R2200" i="20"/>
  <c r="S2200" i="20"/>
  <c r="Q2200" i="20"/>
  <c r="N2200" i="20"/>
  <c r="R2199" i="20"/>
  <c r="S2199" i="20" s="1"/>
  <c r="Q2199" i="20"/>
  <c r="N2199" i="20"/>
  <c r="R2198" i="20"/>
  <c r="S2198" i="20" s="1"/>
  <c r="Q2198" i="20"/>
  <c r="N2198" i="20"/>
  <c r="R2197" i="20"/>
  <c r="S2197" i="20"/>
  <c r="Q2197" i="20"/>
  <c r="N2197" i="20"/>
  <c r="R2196" i="20"/>
  <c r="S2196" i="20" s="1"/>
  <c r="Q2196" i="20"/>
  <c r="N2196" i="20"/>
  <c r="R2195" i="20"/>
  <c r="S2195" i="20" s="1"/>
  <c r="Q2195" i="20"/>
  <c r="N2195" i="20"/>
  <c r="R2194" i="20"/>
  <c r="S2194" i="20"/>
  <c r="Q2194" i="20"/>
  <c r="N2194" i="20"/>
  <c r="R2193" i="20"/>
  <c r="S2193" i="20" s="1"/>
  <c r="Q2193" i="20"/>
  <c r="N2193" i="20"/>
  <c r="R2192" i="20"/>
  <c r="S2192" i="20" s="1"/>
  <c r="Q2192" i="20"/>
  <c r="N2192" i="20"/>
  <c r="R2191" i="20"/>
  <c r="S2191" i="20"/>
  <c r="Q2191" i="20"/>
  <c r="N2191" i="20"/>
  <c r="R2190" i="20"/>
  <c r="S2190" i="20" s="1"/>
  <c r="Q2190" i="20"/>
  <c r="N2190" i="20"/>
  <c r="R2189" i="20"/>
  <c r="S2189" i="20" s="1"/>
  <c r="Q2189" i="20"/>
  <c r="N2189" i="20"/>
  <c r="R2188" i="20"/>
  <c r="S2188" i="20"/>
  <c r="Q2188" i="20"/>
  <c r="N2188" i="20"/>
  <c r="R2187" i="20"/>
  <c r="S2187" i="20" s="1"/>
  <c r="Q2187" i="20"/>
  <c r="N2187" i="20"/>
  <c r="R2186" i="20"/>
  <c r="S2186" i="20" s="1"/>
  <c r="Q2186" i="20"/>
  <c r="N2186" i="20"/>
  <c r="R2185" i="20"/>
  <c r="S2185" i="20" s="1"/>
  <c r="Q2185" i="20"/>
  <c r="N2185" i="20"/>
  <c r="R2184" i="20"/>
  <c r="S2184" i="20" s="1"/>
  <c r="Q2184" i="20"/>
  <c r="N2184" i="20"/>
  <c r="R2183" i="20"/>
  <c r="S2183" i="20" s="1"/>
  <c r="Q2183" i="20"/>
  <c r="N2183" i="20"/>
  <c r="R2182" i="20"/>
  <c r="S2182" i="20"/>
  <c r="Q2182" i="20"/>
  <c r="N2182" i="20"/>
  <c r="R2181" i="20"/>
  <c r="S2181" i="20" s="1"/>
  <c r="Q2181" i="20"/>
  <c r="N2181" i="20"/>
  <c r="R2180" i="20"/>
  <c r="S2180" i="20" s="1"/>
  <c r="Q2180" i="20"/>
  <c r="N2180" i="20"/>
  <c r="R2179" i="20"/>
  <c r="S2179" i="20"/>
  <c r="Q2179" i="20"/>
  <c r="N2179" i="20"/>
  <c r="R2178" i="20"/>
  <c r="S2178" i="20" s="1"/>
  <c r="Q2178" i="20"/>
  <c r="N2178" i="20"/>
  <c r="R2177" i="20"/>
  <c r="S2177" i="20" s="1"/>
  <c r="Q2177" i="20"/>
  <c r="N2177" i="20"/>
  <c r="R2176" i="20"/>
  <c r="S2176" i="20"/>
  <c r="Q2176" i="20"/>
  <c r="N2176" i="20"/>
  <c r="R2175" i="20"/>
  <c r="S2175" i="20" s="1"/>
  <c r="Q2175" i="20"/>
  <c r="N2175" i="20"/>
  <c r="R2174" i="20"/>
  <c r="S2174" i="20" s="1"/>
  <c r="Q2174" i="20"/>
  <c r="N2174" i="20"/>
  <c r="R2173" i="20"/>
  <c r="S2173" i="20"/>
  <c r="Q2173" i="20"/>
  <c r="N2173" i="20"/>
  <c r="R2172" i="20"/>
  <c r="S2172" i="20" s="1"/>
  <c r="Q2172" i="20"/>
  <c r="N2172" i="20"/>
  <c r="R2171" i="20"/>
  <c r="S2171" i="20" s="1"/>
  <c r="Q2171" i="20"/>
  <c r="N2171" i="20"/>
  <c r="R2170" i="20"/>
  <c r="S2170" i="20"/>
  <c r="Q2170" i="20"/>
  <c r="N2170" i="20"/>
  <c r="R2169" i="20"/>
  <c r="S2169" i="20" s="1"/>
  <c r="Q2169" i="20"/>
  <c r="N2169" i="20"/>
  <c r="R2168" i="20"/>
  <c r="S2168" i="20" s="1"/>
  <c r="Q2168" i="20"/>
  <c r="N2168" i="20"/>
  <c r="R2167" i="20"/>
  <c r="S2167" i="20" s="1"/>
  <c r="Q2167" i="20"/>
  <c r="N2167" i="20"/>
  <c r="R2166" i="20"/>
  <c r="S2166" i="20" s="1"/>
  <c r="Q2166" i="20"/>
  <c r="N2166" i="20"/>
  <c r="R2165" i="20"/>
  <c r="S2165" i="20" s="1"/>
  <c r="Q2165" i="20"/>
  <c r="N2165" i="20"/>
  <c r="R2164" i="20"/>
  <c r="S2164" i="20"/>
  <c r="Q2164" i="20"/>
  <c r="N2164" i="20"/>
  <c r="R2163" i="20"/>
  <c r="S2163" i="20" s="1"/>
  <c r="Q2163" i="20"/>
  <c r="N2163" i="20"/>
  <c r="R2162" i="20"/>
  <c r="S2162" i="20" s="1"/>
  <c r="Q2162" i="20"/>
  <c r="N2162" i="20"/>
  <c r="R2161" i="20"/>
  <c r="S2161" i="20"/>
  <c r="Q2161" i="20"/>
  <c r="N2161" i="20"/>
  <c r="R2160" i="20"/>
  <c r="S2160" i="20" s="1"/>
  <c r="Q2160" i="20"/>
  <c r="N2160" i="20"/>
  <c r="R2159" i="20"/>
  <c r="S2159" i="20" s="1"/>
  <c r="Q2159" i="20"/>
  <c r="N2159" i="20"/>
  <c r="R2158" i="20"/>
  <c r="S2158" i="20"/>
  <c r="Q2158" i="20"/>
  <c r="N2158" i="20"/>
  <c r="R2157" i="20"/>
  <c r="S2157" i="20" s="1"/>
  <c r="Q2157" i="20"/>
  <c r="N2157" i="20"/>
  <c r="R2156" i="20"/>
  <c r="S2156" i="20" s="1"/>
  <c r="Q2156" i="20"/>
  <c r="N2156" i="20"/>
  <c r="R2155" i="20"/>
  <c r="S2155" i="20"/>
  <c r="Q2155" i="20"/>
  <c r="N2155" i="20"/>
  <c r="R2154" i="20"/>
  <c r="S2154" i="20" s="1"/>
  <c r="Q2154" i="20"/>
  <c r="N2154" i="20"/>
  <c r="R2153" i="20"/>
  <c r="S2153" i="20" s="1"/>
  <c r="Q2153" i="20"/>
  <c r="N2153" i="20"/>
  <c r="R2152" i="20"/>
  <c r="S2152" i="20"/>
  <c r="Q2152" i="20"/>
  <c r="N2152" i="20"/>
  <c r="R2151" i="20"/>
  <c r="S2151" i="20" s="1"/>
  <c r="Q2151" i="20"/>
  <c r="N2151" i="20"/>
  <c r="R2150" i="20"/>
  <c r="S2150" i="20" s="1"/>
  <c r="Q2150" i="20"/>
  <c r="N2150" i="20"/>
  <c r="R2149" i="20"/>
  <c r="S2149" i="20" s="1"/>
  <c r="Q2149" i="20"/>
  <c r="N2149" i="20"/>
  <c r="R2148" i="20"/>
  <c r="S2148" i="20" s="1"/>
  <c r="Q2148" i="20"/>
  <c r="N2148" i="20"/>
  <c r="R2147" i="20"/>
  <c r="S2147" i="20" s="1"/>
  <c r="Q2147" i="20"/>
  <c r="N2147" i="20"/>
  <c r="R2146" i="20"/>
  <c r="S2146" i="20"/>
  <c r="Q2146" i="20"/>
  <c r="N2146" i="20"/>
  <c r="R2145" i="20"/>
  <c r="S2145" i="20" s="1"/>
  <c r="Q2145" i="20"/>
  <c r="N2145" i="20"/>
  <c r="R2144" i="20"/>
  <c r="S2144" i="20" s="1"/>
  <c r="Q2144" i="20"/>
  <c r="N2144" i="20"/>
  <c r="R2143" i="20"/>
  <c r="S2143" i="20"/>
  <c r="Q2143" i="20"/>
  <c r="N2143" i="20"/>
  <c r="R2142" i="20"/>
  <c r="S2142" i="20" s="1"/>
  <c r="Q2142" i="20"/>
  <c r="N2142" i="20"/>
  <c r="R2141" i="20"/>
  <c r="S2141" i="20" s="1"/>
  <c r="Q2141" i="20"/>
  <c r="N2141" i="20"/>
  <c r="R2140" i="20"/>
  <c r="S2140" i="20"/>
  <c r="Q2140" i="20"/>
  <c r="N2140" i="20"/>
  <c r="R2139" i="20"/>
  <c r="S2139" i="20" s="1"/>
  <c r="Q2139" i="20"/>
  <c r="N2139" i="20"/>
  <c r="R2138" i="20"/>
  <c r="S2138" i="20" s="1"/>
  <c r="Q2138" i="20"/>
  <c r="N2138" i="20"/>
  <c r="R2137" i="20"/>
  <c r="S2137" i="20"/>
  <c r="Q2137" i="20"/>
  <c r="N2137" i="20"/>
  <c r="R2136" i="20"/>
  <c r="S2136" i="20" s="1"/>
  <c r="Q2136" i="20"/>
  <c r="N2136" i="20"/>
  <c r="R2135" i="20"/>
  <c r="S2135" i="20" s="1"/>
  <c r="Q2135" i="20"/>
  <c r="N2135" i="20"/>
  <c r="R2134" i="20"/>
  <c r="S2134" i="20"/>
  <c r="Q2134" i="20"/>
  <c r="N2134" i="20"/>
  <c r="R2133" i="20"/>
  <c r="S2133" i="20" s="1"/>
  <c r="Q2133" i="20"/>
  <c r="N2133" i="20"/>
  <c r="R2132" i="20"/>
  <c r="S2132" i="20" s="1"/>
  <c r="Q2132" i="20"/>
  <c r="N2132" i="20"/>
  <c r="R2131" i="20"/>
  <c r="S2131" i="20" s="1"/>
  <c r="Q2131" i="20"/>
  <c r="N2131" i="20"/>
  <c r="R2130" i="20"/>
  <c r="S2130" i="20" s="1"/>
  <c r="Q2130" i="20"/>
  <c r="N2130" i="20"/>
  <c r="R2129" i="20"/>
  <c r="S2129" i="20" s="1"/>
  <c r="Q2129" i="20"/>
  <c r="N2129" i="20"/>
  <c r="R2128" i="20"/>
  <c r="S2128" i="20"/>
  <c r="Q2128" i="20"/>
  <c r="N2128" i="20"/>
  <c r="R2127" i="20"/>
  <c r="S2127" i="20" s="1"/>
  <c r="Q2127" i="20"/>
  <c r="N2127" i="20"/>
  <c r="R2126" i="20"/>
  <c r="S2126" i="20" s="1"/>
  <c r="Q2126" i="20"/>
  <c r="N2126" i="20"/>
  <c r="R2125" i="20"/>
  <c r="S2125" i="20"/>
  <c r="Q2125" i="20"/>
  <c r="N2125" i="20"/>
  <c r="R2124" i="20"/>
  <c r="S2124" i="20" s="1"/>
  <c r="Q2124" i="20"/>
  <c r="N2124" i="20"/>
  <c r="R2123" i="20"/>
  <c r="S2123" i="20" s="1"/>
  <c r="Q2123" i="20"/>
  <c r="N2123" i="20"/>
  <c r="R2122" i="20"/>
  <c r="S2122" i="20"/>
  <c r="Q2122" i="20"/>
  <c r="N2122" i="20"/>
  <c r="R2121" i="20"/>
  <c r="S2121" i="20" s="1"/>
  <c r="Q2121" i="20"/>
  <c r="N2121" i="20"/>
  <c r="R2120" i="20"/>
  <c r="S2120" i="20" s="1"/>
  <c r="Q2120" i="20"/>
  <c r="N2120" i="20"/>
  <c r="R2119" i="20"/>
  <c r="S2119" i="20"/>
  <c r="Q2119" i="20"/>
  <c r="N2119" i="20"/>
  <c r="R2118" i="20"/>
  <c r="S2118" i="20" s="1"/>
  <c r="Q2118" i="20"/>
  <c r="N2118" i="20"/>
  <c r="R2117" i="20"/>
  <c r="S2117" i="20" s="1"/>
  <c r="Q2117" i="20"/>
  <c r="N2117" i="20"/>
  <c r="R2116" i="20"/>
  <c r="S2116" i="20"/>
  <c r="Q2116" i="20"/>
  <c r="N2116" i="20"/>
  <c r="R2115" i="20"/>
  <c r="S2115" i="20" s="1"/>
  <c r="Q2115" i="20"/>
  <c r="N2115" i="20"/>
  <c r="R2114" i="20"/>
  <c r="S2114" i="20" s="1"/>
  <c r="Q2114" i="20"/>
  <c r="N2114" i="20"/>
  <c r="R2113" i="20"/>
  <c r="S2113" i="20" s="1"/>
  <c r="Q2113" i="20"/>
  <c r="N2113" i="20"/>
  <c r="R2112" i="20"/>
  <c r="S2112" i="20" s="1"/>
  <c r="Q2112" i="20"/>
  <c r="N2112" i="20"/>
  <c r="R2111" i="20"/>
  <c r="S2111" i="20" s="1"/>
  <c r="Q2111" i="20"/>
  <c r="N2111" i="20"/>
  <c r="R2110" i="20"/>
  <c r="S2110" i="20"/>
  <c r="Q2110" i="20"/>
  <c r="N2110" i="20"/>
  <c r="R2109" i="20"/>
  <c r="S2109" i="20" s="1"/>
  <c r="Q2109" i="20"/>
  <c r="N2109" i="20"/>
  <c r="R2108" i="20"/>
  <c r="S2108" i="20" s="1"/>
  <c r="Q2108" i="20"/>
  <c r="N2108" i="20"/>
  <c r="R2107" i="20"/>
  <c r="S2107" i="20"/>
  <c r="Q2107" i="20"/>
  <c r="N2107" i="20"/>
  <c r="R2106" i="20"/>
  <c r="S2106" i="20" s="1"/>
  <c r="Q2106" i="20"/>
  <c r="N2106" i="20"/>
  <c r="R2105" i="20"/>
  <c r="S2105" i="20" s="1"/>
  <c r="Q2105" i="20"/>
  <c r="N2105" i="20"/>
  <c r="R2104" i="20"/>
  <c r="S2104" i="20"/>
  <c r="Q2104" i="20"/>
  <c r="N2104" i="20"/>
  <c r="R2103" i="20"/>
  <c r="S2103" i="20" s="1"/>
  <c r="Q2103" i="20"/>
  <c r="N2103" i="20"/>
  <c r="R2102" i="20"/>
  <c r="S2102" i="20" s="1"/>
  <c r="Q2102" i="20"/>
  <c r="N2102" i="20"/>
  <c r="R2101" i="20"/>
  <c r="S2101" i="20"/>
  <c r="Q2101" i="20"/>
  <c r="N2101" i="20"/>
  <c r="R2100" i="20"/>
  <c r="S2100" i="20" s="1"/>
  <c r="Q2100" i="20"/>
  <c r="N2100" i="20"/>
  <c r="R2099" i="20"/>
  <c r="S2099" i="20" s="1"/>
  <c r="Q2099" i="20"/>
  <c r="N2099" i="20"/>
  <c r="R2098" i="20"/>
  <c r="S2098" i="20"/>
  <c r="Q2098" i="20"/>
  <c r="N2098" i="20"/>
  <c r="R2097" i="20"/>
  <c r="S2097" i="20" s="1"/>
  <c r="Q2097" i="20"/>
  <c r="N2097" i="20"/>
  <c r="R2096" i="20"/>
  <c r="S2096" i="20" s="1"/>
  <c r="Q2096" i="20"/>
  <c r="N2096" i="20"/>
  <c r="R2095" i="20"/>
  <c r="S2095" i="20" s="1"/>
  <c r="Q2095" i="20"/>
  <c r="N2095" i="20"/>
  <c r="R2094" i="20"/>
  <c r="S2094" i="20" s="1"/>
  <c r="Q2094" i="20"/>
  <c r="N2094" i="20"/>
  <c r="R2093" i="20"/>
  <c r="S2093" i="20" s="1"/>
  <c r="Q2093" i="20"/>
  <c r="N2093" i="20"/>
  <c r="R2092" i="20"/>
  <c r="S2092" i="20"/>
  <c r="Q2092" i="20"/>
  <c r="N2092" i="20"/>
  <c r="R2091" i="20"/>
  <c r="S2091" i="20" s="1"/>
  <c r="Q2091" i="20"/>
  <c r="N2091" i="20"/>
  <c r="R2090" i="20"/>
  <c r="S2090" i="20" s="1"/>
  <c r="Q2090" i="20"/>
  <c r="N2090" i="20"/>
  <c r="R2089" i="20"/>
  <c r="S2089" i="20"/>
  <c r="Q2089" i="20"/>
  <c r="N2089" i="20"/>
  <c r="R2088" i="20"/>
  <c r="S2088" i="20" s="1"/>
  <c r="Q2088" i="20"/>
  <c r="N2088" i="20"/>
  <c r="R2087" i="20"/>
  <c r="S2087" i="20" s="1"/>
  <c r="Q2087" i="20"/>
  <c r="N2087" i="20"/>
  <c r="R2086" i="20"/>
  <c r="S2086" i="20"/>
  <c r="Q2086" i="20"/>
  <c r="N2086" i="20"/>
  <c r="R2085" i="20"/>
  <c r="S2085" i="20" s="1"/>
  <c r="Q2085" i="20"/>
  <c r="N2085" i="20"/>
  <c r="R2084" i="20"/>
  <c r="S2084" i="20" s="1"/>
  <c r="Q2084" i="20"/>
  <c r="N2084" i="20"/>
  <c r="R2083" i="20"/>
  <c r="S2083" i="20"/>
  <c r="Q2083" i="20"/>
  <c r="N2083" i="20"/>
  <c r="R2082" i="20"/>
  <c r="S2082" i="20" s="1"/>
  <c r="Q2082" i="20"/>
  <c r="N2082" i="20"/>
  <c r="R2081" i="20"/>
  <c r="S2081" i="20" s="1"/>
  <c r="Q2081" i="20"/>
  <c r="N2081" i="20"/>
  <c r="R2080" i="20"/>
  <c r="S2080" i="20"/>
  <c r="Q2080" i="20"/>
  <c r="N2080" i="20"/>
  <c r="R2079" i="20"/>
  <c r="S2079" i="20" s="1"/>
  <c r="Q2079" i="20"/>
  <c r="N2079" i="20"/>
  <c r="R2078" i="20"/>
  <c r="S2078" i="20" s="1"/>
  <c r="Q2078" i="20"/>
  <c r="N2078" i="20"/>
  <c r="R2077" i="20"/>
  <c r="S2077" i="20" s="1"/>
  <c r="Q2077" i="20"/>
  <c r="N2077" i="20"/>
  <c r="R2076" i="20"/>
  <c r="S2076" i="20" s="1"/>
  <c r="Q2076" i="20"/>
  <c r="N2076" i="20"/>
  <c r="R2075" i="20"/>
  <c r="S2075" i="20" s="1"/>
  <c r="Q2075" i="20"/>
  <c r="N2075" i="20"/>
  <c r="R2074" i="20"/>
  <c r="S2074" i="20"/>
  <c r="Q2074" i="20"/>
  <c r="N2074" i="20"/>
  <c r="R2073" i="20"/>
  <c r="S2073" i="20" s="1"/>
  <c r="Q2073" i="20"/>
  <c r="N2073" i="20"/>
  <c r="R2072" i="20"/>
  <c r="S2072" i="20" s="1"/>
  <c r="Q2072" i="20"/>
  <c r="N2072" i="20"/>
  <c r="R2071" i="20"/>
  <c r="S2071" i="20" s="1"/>
  <c r="Q2071" i="20"/>
  <c r="N2071" i="20"/>
  <c r="R2070" i="20"/>
  <c r="S2070" i="20"/>
  <c r="Q2070" i="20"/>
  <c r="N2070" i="20"/>
  <c r="R2069" i="20"/>
  <c r="S2069" i="20" s="1"/>
  <c r="Q2069" i="20"/>
  <c r="N2069" i="20"/>
  <c r="R2068" i="20"/>
  <c r="S2068" i="20" s="1"/>
  <c r="Q2068" i="20"/>
  <c r="N2068" i="20"/>
  <c r="R2067" i="20"/>
  <c r="S2067" i="20"/>
  <c r="Q2067" i="20"/>
  <c r="N2067" i="20"/>
  <c r="R2066" i="20"/>
  <c r="S2066" i="20" s="1"/>
  <c r="Q2066" i="20"/>
  <c r="N2066" i="20"/>
  <c r="R2065" i="20"/>
  <c r="S2065" i="20" s="1"/>
  <c r="Q2065" i="20"/>
  <c r="N2065" i="20"/>
  <c r="R2064" i="20"/>
  <c r="S2064" i="20"/>
  <c r="Q2064" i="20"/>
  <c r="N2064" i="20"/>
  <c r="R2063" i="20"/>
  <c r="S2063" i="20" s="1"/>
  <c r="Q2063" i="20"/>
  <c r="N2063" i="20"/>
  <c r="R2062" i="20"/>
  <c r="S2062" i="20" s="1"/>
  <c r="Q2062" i="20"/>
  <c r="N2062" i="20"/>
  <c r="R2061" i="20"/>
  <c r="S2061" i="20"/>
  <c r="Q2061" i="20"/>
  <c r="N2061" i="20"/>
  <c r="R2060" i="20"/>
  <c r="S2060" i="20" s="1"/>
  <c r="Q2060" i="20"/>
  <c r="N2060" i="20"/>
  <c r="R2059" i="20"/>
  <c r="S2059" i="20" s="1"/>
  <c r="Q2059" i="20"/>
  <c r="N2059" i="20"/>
  <c r="R2058" i="20"/>
  <c r="S2058" i="20"/>
  <c r="Q2058" i="20"/>
  <c r="N2058" i="20"/>
  <c r="R2057" i="20"/>
  <c r="S2057" i="20" s="1"/>
  <c r="Q2057" i="20"/>
  <c r="N2057" i="20"/>
  <c r="R2056" i="20"/>
  <c r="S2056" i="20" s="1"/>
  <c r="Q2056" i="20"/>
  <c r="N2056" i="20"/>
  <c r="R2055" i="20"/>
  <c r="S2055" i="20"/>
  <c r="Q2055" i="20"/>
  <c r="N2055" i="20"/>
  <c r="R2054" i="20"/>
  <c r="S2054" i="20" s="1"/>
  <c r="Q2054" i="20"/>
  <c r="N2054" i="20"/>
  <c r="R2053" i="20"/>
  <c r="S2053" i="20" s="1"/>
  <c r="Q2053" i="20"/>
  <c r="N2053" i="20"/>
  <c r="R2052" i="20"/>
  <c r="S2052" i="20"/>
  <c r="Q2052" i="20"/>
  <c r="N2052" i="20"/>
  <c r="R2051" i="20"/>
  <c r="S2051" i="20" s="1"/>
  <c r="Q2051" i="20"/>
  <c r="N2051" i="20"/>
  <c r="R2050" i="20"/>
  <c r="S2050" i="20" s="1"/>
  <c r="Q2050" i="20"/>
  <c r="N2050" i="20"/>
  <c r="R2049" i="20"/>
  <c r="S2049" i="20"/>
  <c r="Q2049" i="20"/>
  <c r="N2049" i="20"/>
  <c r="R2048" i="20"/>
  <c r="S2048" i="20" s="1"/>
  <c r="Q2048" i="20"/>
  <c r="N2048" i="20"/>
  <c r="R2047" i="20"/>
  <c r="S2047" i="20" s="1"/>
  <c r="Q2047" i="20"/>
  <c r="N2047" i="20"/>
  <c r="R2046" i="20"/>
  <c r="S2046" i="20"/>
  <c r="Q2046" i="20"/>
  <c r="N2046" i="20"/>
  <c r="R2045" i="20"/>
  <c r="S2045" i="20" s="1"/>
  <c r="Q2045" i="20"/>
  <c r="N2045" i="20"/>
  <c r="R2044" i="20"/>
  <c r="S2044" i="20" s="1"/>
  <c r="Q2044" i="20"/>
  <c r="N2044" i="20"/>
  <c r="R2043" i="20"/>
  <c r="S2043" i="20"/>
  <c r="Q2043" i="20"/>
  <c r="N2043" i="20"/>
  <c r="R2042" i="20"/>
  <c r="S2042" i="20" s="1"/>
  <c r="Q2042" i="20"/>
  <c r="N2042" i="20"/>
  <c r="R2041" i="20"/>
  <c r="S2041" i="20" s="1"/>
  <c r="Q2041" i="20"/>
  <c r="N2041" i="20"/>
  <c r="R2040" i="20"/>
  <c r="S2040" i="20"/>
  <c r="Q2040" i="20"/>
  <c r="N2040" i="20"/>
  <c r="R2039" i="20"/>
  <c r="S2039" i="20" s="1"/>
  <c r="Q2039" i="20"/>
  <c r="N2039" i="20"/>
  <c r="R2038" i="20"/>
  <c r="S2038" i="20" s="1"/>
  <c r="Q2038" i="20"/>
  <c r="N2038" i="20"/>
  <c r="R2037" i="20"/>
  <c r="S2037" i="20"/>
  <c r="Q2037" i="20"/>
  <c r="N2037" i="20"/>
  <c r="R2036" i="20"/>
  <c r="S2036" i="20" s="1"/>
  <c r="Q2036" i="20"/>
  <c r="N2036" i="20"/>
  <c r="R2035" i="20"/>
  <c r="S2035" i="20" s="1"/>
  <c r="Q2035" i="20"/>
  <c r="N2035" i="20"/>
  <c r="R2034" i="20"/>
  <c r="S2034" i="20"/>
  <c r="Q2034" i="20"/>
  <c r="N2034" i="20"/>
  <c r="R2033" i="20"/>
  <c r="S2033" i="20" s="1"/>
  <c r="Q2033" i="20"/>
  <c r="N2033" i="20"/>
  <c r="R2032" i="20"/>
  <c r="S2032" i="20" s="1"/>
  <c r="Q2032" i="20"/>
  <c r="N2032" i="20"/>
  <c r="R2031" i="20"/>
  <c r="S2031" i="20"/>
  <c r="Q2031" i="20"/>
  <c r="N2031" i="20"/>
  <c r="R2030" i="20"/>
  <c r="S2030" i="20" s="1"/>
  <c r="Q2030" i="20"/>
  <c r="N2030" i="20"/>
  <c r="R2029" i="20"/>
  <c r="S2029" i="20" s="1"/>
  <c r="Q2029" i="20"/>
  <c r="N2029" i="20"/>
  <c r="R2028" i="20"/>
  <c r="S2028" i="20"/>
  <c r="Q2028" i="20"/>
  <c r="N2028" i="20"/>
  <c r="R2027" i="20"/>
  <c r="S2027" i="20" s="1"/>
  <c r="Q2027" i="20"/>
  <c r="N2027" i="20"/>
  <c r="R2026" i="20"/>
  <c r="S2026" i="20" s="1"/>
  <c r="Q2026" i="20"/>
  <c r="N2026" i="20"/>
  <c r="R2025" i="20"/>
  <c r="S2025" i="20"/>
  <c r="Q2025" i="20"/>
  <c r="N2025" i="20"/>
  <c r="R2024" i="20"/>
  <c r="S2024" i="20" s="1"/>
  <c r="Q2024" i="20"/>
  <c r="N2024" i="20"/>
  <c r="R2023" i="20"/>
  <c r="S2023" i="20" s="1"/>
  <c r="Q2023" i="20"/>
  <c r="N2023" i="20"/>
  <c r="R2022" i="20"/>
  <c r="S2022" i="20"/>
  <c r="Q2022" i="20"/>
  <c r="N2022" i="20"/>
  <c r="R2021" i="20"/>
  <c r="S2021" i="20" s="1"/>
  <c r="Q2021" i="20"/>
  <c r="N2021" i="20"/>
  <c r="R2020" i="20"/>
  <c r="S2020" i="20" s="1"/>
  <c r="Q2020" i="20"/>
  <c r="N2020" i="20"/>
  <c r="R2019" i="20"/>
  <c r="S2019" i="20"/>
  <c r="Q2019" i="20"/>
  <c r="N2019" i="20"/>
  <c r="R2018" i="20"/>
  <c r="S2018" i="20" s="1"/>
  <c r="Q2018" i="20"/>
  <c r="N2018" i="20"/>
  <c r="R2017" i="20"/>
  <c r="S2017" i="20" s="1"/>
  <c r="Q2017" i="20"/>
  <c r="N2017" i="20"/>
  <c r="R2016" i="20"/>
  <c r="S2016" i="20"/>
  <c r="Q2016" i="20"/>
  <c r="N2016" i="20"/>
  <c r="R2015" i="20"/>
  <c r="S2015" i="20" s="1"/>
  <c r="Q2015" i="20"/>
  <c r="N2015" i="20"/>
  <c r="R2014" i="20"/>
  <c r="S2014" i="20" s="1"/>
  <c r="Q2014" i="20"/>
  <c r="N2014" i="20"/>
  <c r="R2013" i="20"/>
  <c r="S2013" i="20"/>
  <c r="Q2013" i="20"/>
  <c r="N2013" i="20"/>
  <c r="R2012" i="20"/>
  <c r="S2012" i="20" s="1"/>
  <c r="Q2012" i="20"/>
  <c r="N2012" i="20"/>
  <c r="R2011" i="20"/>
  <c r="S2011" i="20" s="1"/>
  <c r="Q2011" i="20"/>
  <c r="N2011" i="20"/>
  <c r="R2010" i="20"/>
  <c r="S2010" i="20"/>
  <c r="Q2010" i="20"/>
  <c r="N2010" i="20"/>
  <c r="R2009" i="20"/>
  <c r="S2009" i="20"/>
  <c r="Q2009" i="20"/>
  <c r="N2009" i="20"/>
  <c r="R2008" i="20"/>
  <c r="S2008" i="20" s="1"/>
  <c r="Q2008" i="20"/>
  <c r="N2008" i="20"/>
  <c r="R2007" i="20"/>
  <c r="S2007" i="20"/>
  <c r="Q2007" i="20"/>
  <c r="N2007" i="20"/>
  <c r="R2006" i="20"/>
  <c r="S2006" i="20" s="1"/>
  <c r="Q2006" i="20"/>
  <c r="N2006" i="20"/>
  <c r="R2005" i="20"/>
  <c r="S2005" i="20" s="1"/>
  <c r="Q2005" i="20"/>
  <c r="N2005" i="20"/>
  <c r="R2004" i="20"/>
  <c r="S2004" i="20"/>
  <c r="Q2004" i="20"/>
  <c r="N2004" i="20"/>
  <c r="R2003" i="20"/>
  <c r="S2003" i="20"/>
  <c r="Q2003" i="20"/>
  <c r="N2003" i="20"/>
  <c r="R2002" i="20"/>
  <c r="S2002" i="20" s="1"/>
  <c r="Q2002" i="20"/>
  <c r="N2002" i="20"/>
  <c r="R2001" i="20"/>
  <c r="S2001" i="20" s="1"/>
  <c r="Q2001" i="20"/>
  <c r="N2001" i="20"/>
  <c r="R2000" i="20"/>
  <c r="S2000" i="20"/>
  <c r="Q2000" i="20"/>
  <c r="N2000" i="20"/>
  <c r="R1999" i="20"/>
  <c r="S1999" i="20" s="1"/>
  <c r="Q1999" i="20"/>
  <c r="N1999" i="20"/>
  <c r="R1998" i="20"/>
  <c r="S1998" i="20"/>
  <c r="Q1998" i="20"/>
  <c r="N1998" i="20"/>
  <c r="R1997" i="20"/>
  <c r="S1997" i="20" s="1"/>
  <c r="Q1997" i="20"/>
  <c r="N1997" i="20"/>
  <c r="R1996" i="20"/>
  <c r="S1996" i="20" s="1"/>
  <c r="Q1996" i="20"/>
  <c r="N1996" i="20"/>
  <c r="R1995" i="20"/>
  <c r="S1995" i="20" s="1"/>
  <c r="Q1995" i="20"/>
  <c r="N1995" i="20"/>
  <c r="R1994" i="20"/>
  <c r="S1994" i="20" s="1"/>
  <c r="Q1994" i="20"/>
  <c r="N1994" i="20"/>
  <c r="R1993" i="20"/>
  <c r="S1993" i="20" s="1"/>
  <c r="Q1993" i="20"/>
  <c r="N1993" i="20"/>
  <c r="R1992" i="20"/>
  <c r="S1992" i="20" s="1"/>
  <c r="Q1992" i="20"/>
  <c r="N1992" i="20"/>
  <c r="R1991" i="20"/>
  <c r="S1991" i="20"/>
  <c r="Q1991" i="20"/>
  <c r="N1991" i="20"/>
  <c r="R1990" i="20"/>
  <c r="S1990" i="20" s="1"/>
  <c r="Q1990" i="20"/>
  <c r="N1990" i="20"/>
  <c r="R1989" i="20"/>
  <c r="S1989" i="20" s="1"/>
  <c r="Q1989" i="20"/>
  <c r="N1989" i="20"/>
  <c r="R1988" i="20"/>
  <c r="S1988" i="20" s="1"/>
  <c r="Q1988" i="20"/>
  <c r="N1988" i="20"/>
  <c r="R1987" i="20"/>
  <c r="S1987" i="20" s="1"/>
  <c r="Q1987" i="20"/>
  <c r="N1987" i="20"/>
  <c r="R1986" i="20"/>
  <c r="S1986" i="20"/>
  <c r="Q1986" i="20"/>
  <c r="N1986" i="20"/>
  <c r="R1985" i="20"/>
  <c r="S1985" i="20"/>
  <c r="Q1985" i="20"/>
  <c r="N1985" i="20"/>
  <c r="R1984" i="20"/>
  <c r="S1984" i="20" s="1"/>
  <c r="Q1984" i="20"/>
  <c r="N1984" i="20"/>
  <c r="R1983" i="20"/>
  <c r="S1983" i="20" s="1"/>
  <c r="Q1983" i="20"/>
  <c r="N1983" i="20"/>
  <c r="R1982" i="20"/>
  <c r="S1982" i="20" s="1"/>
  <c r="Q1982" i="20"/>
  <c r="N1982" i="20"/>
  <c r="R1981" i="20"/>
  <c r="S1981" i="20" s="1"/>
  <c r="Q1981" i="20"/>
  <c r="N1981" i="20"/>
  <c r="R1980" i="20"/>
  <c r="S1980" i="20"/>
  <c r="Q1980" i="20"/>
  <c r="N1980" i="20"/>
  <c r="R1979" i="20"/>
  <c r="S1979" i="20" s="1"/>
  <c r="Q1979" i="20"/>
  <c r="N1979" i="20"/>
  <c r="R1978" i="20"/>
  <c r="S1978" i="20" s="1"/>
  <c r="Q1978" i="20"/>
  <c r="N1978" i="20"/>
  <c r="R1977" i="20"/>
  <c r="S1977" i="20"/>
  <c r="Q1977" i="20"/>
  <c r="N1977" i="20"/>
  <c r="R1976" i="20"/>
  <c r="S1976" i="20" s="1"/>
  <c r="Q1976" i="20"/>
  <c r="N1976" i="20"/>
  <c r="R1975" i="20"/>
  <c r="S1975" i="20" s="1"/>
  <c r="Q1975" i="20"/>
  <c r="N1975" i="20"/>
  <c r="R1974" i="20"/>
  <c r="S1974" i="20" s="1"/>
  <c r="Q1974" i="20"/>
  <c r="N1974" i="20"/>
  <c r="R1973" i="20"/>
  <c r="S1973" i="20"/>
  <c r="Q1973" i="20"/>
  <c r="N1973" i="20"/>
  <c r="R1972" i="20"/>
  <c r="S1972" i="20" s="1"/>
  <c r="Q1972" i="20"/>
  <c r="N1972" i="20"/>
  <c r="R1971" i="20"/>
  <c r="S1971" i="20" s="1"/>
  <c r="Q1971" i="20"/>
  <c r="N1971" i="20"/>
  <c r="R1970" i="20"/>
  <c r="S1970" i="20" s="1"/>
  <c r="Q1970" i="20"/>
  <c r="N1970" i="20"/>
  <c r="R1969" i="20"/>
  <c r="S1969" i="20" s="1"/>
  <c r="Q1969" i="20"/>
  <c r="N1969" i="20"/>
  <c r="R1968" i="20"/>
  <c r="S1968" i="20"/>
  <c r="Q1968" i="20"/>
  <c r="N1968" i="20"/>
  <c r="R1967" i="20"/>
  <c r="S1967" i="20"/>
  <c r="Q1967" i="20"/>
  <c r="N1967" i="20"/>
  <c r="R1966" i="20"/>
  <c r="S1966" i="20" s="1"/>
  <c r="Q1966" i="20"/>
  <c r="N1966" i="20"/>
  <c r="R1965" i="20"/>
  <c r="S1965" i="20" s="1"/>
  <c r="Q1965" i="20"/>
  <c r="N1965" i="20"/>
  <c r="R1964" i="20"/>
  <c r="S1964" i="20"/>
  <c r="Q1964" i="20"/>
  <c r="N1964" i="20"/>
  <c r="R1963" i="20"/>
  <c r="S1963" i="20" s="1"/>
  <c r="Q1963" i="20"/>
  <c r="N1963" i="20"/>
  <c r="R1962" i="20"/>
  <c r="S1962" i="20"/>
  <c r="Q1962" i="20"/>
  <c r="N1962" i="20"/>
  <c r="R1961" i="20"/>
  <c r="S1961" i="20" s="1"/>
  <c r="Q1961" i="20"/>
  <c r="N1961" i="20"/>
  <c r="R1960" i="20"/>
  <c r="S1960" i="20" s="1"/>
  <c r="Q1960" i="20"/>
  <c r="N1960" i="20"/>
  <c r="R1959" i="20"/>
  <c r="S1959" i="20" s="1"/>
  <c r="Q1959" i="20"/>
  <c r="N1959" i="20"/>
  <c r="R1958" i="20"/>
  <c r="S1958" i="20" s="1"/>
  <c r="Q1958" i="20"/>
  <c r="N1958" i="20"/>
  <c r="R1957" i="20"/>
  <c r="S1957" i="20" s="1"/>
  <c r="Q1957" i="20"/>
  <c r="N1957" i="20"/>
  <c r="R1956" i="20"/>
  <c r="S1956" i="20" s="1"/>
  <c r="Q1956" i="20"/>
  <c r="N1956" i="20"/>
  <c r="R1955" i="20"/>
  <c r="S1955" i="20"/>
  <c r="Q1955" i="20"/>
  <c r="N1955" i="20"/>
  <c r="R1954" i="20"/>
  <c r="S1954" i="20" s="1"/>
  <c r="Q1954" i="20"/>
  <c r="N1954" i="20"/>
  <c r="R1953" i="20"/>
  <c r="S1953" i="20" s="1"/>
  <c r="Q1953" i="20"/>
  <c r="N1953" i="20"/>
  <c r="R1952" i="20"/>
  <c r="S1952" i="20" s="1"/>
  <c r="Q1952" i="20"/>
  <c r="N1952" i="20"/>
  <c r="R1951" i="20"/>
  <c r="S1951" i="20" s="1"/>
  <c r="Q1951" i="20"/>
  <c r="N1951" i="20"/>
  <c r="R1950" i="20"/>
  <c r="S1950" i="20"/>
  <c r="Q1950" i="20"/>
  <c r="N1950" i="20"/>
  <c r="R1949" i="20"/>
  <c r="S1949" i="20"/>
  <c r="Q1949" i="20"/>
  <c r="N1949" i="20"/>
  <c r="R1948" i="20"/>
  <c r="S1948" i="20" s="1"/>
  <c r="Q1948" i="20"/>
  <c r="N1948" i="20"/>
  <c r="R1947" i="20"/>
  <c r="S1947" i="20" s="1"/>
  <c r="Q1947" i="20"/>
  <c r="N1947" i="20"/>
  <c r="R1946" i="20"/>
  <c r="S1946" i="20" s="1"/>
  <c r="Q1946" i="20"/>
  <c r="N1946" i="20"/>
  <c r="R1945" i="20"/>
  <c r="S1945" i="20" s="1"/>
  <c r="Q1945" i="20"/>
  <c r="N1945" i="20"/>
  <c r="R1944" i="20"/>
  <c r="S1944" i="20"/>
  <c r="Q1944" i="20"/>
  <c r="N1944" i="20"/>
  <c r="R1943" i="20"/>
  <c r="S1943" i="20" s="1"/>
  <c r="Q1943" i="20"/>
  <c r="N1943" i="20"/>
  <c r="R1942" i="20"/>
  <c r="S1942" i="20" s="1"/>
  <c r="Q1942" i="20"/>
  <c r="N1942" i="20"/>
  <c r="R1941" i="20"/>
  <c r="S1941" i="20"/>
  <c r="Q1941" i="20"/>
  <c r="N1941" i="20"/>
  <c r="R1940" i="20"/>
  <c r="S1940" i="20" s="1"/>
  <c r="Q1940" i="20"/>
  <c r="N1940" i="20"/>
  <c r="R1939" i="20"/>
  <c r="S1939" i="20" s="1"/>
  <c r="Q1939" i="20"/>
  <c r="N1939" i="20"/>
  <c r="R1938" i="20"/>
  <c r="S1938" i="20" s="1"/>
  <c r="Q1938" i="20"/>
  <c r="N1938" i="20"/>
  <c r="R1937" i="20"/>
  <c r="S1937" i="20"/>
  <c r="Q1937" i="20"/>
  <c r="N1937" i="20"/>
  <c r="R1936" i="20"/>
  <c r="S1936" i="20" s="1"/>
  <c r="Q1936" i="20"/>
  <c r="N1936" i="20"/>
  <c r="R1935" i="20"/>
  <c r="S1935" i="20" s="1"/>
  <c r="Q1935" i="20"/>
  <c r="N1935" i="20"/>
  <c r="R1934" i="20"/>
  <c r="S1934" i="20" s="1"/>
  <c r="Q1934" i="20"/>
  <c r="N1934" i="20"/>
  <c r="R1933" i="20"/>
  <c r="S1933" i="20" s="1"/>
  <c r="Q1933" i="20"/>
  <c r="N1933" i="20"/>
  <c r="R1932" i="20"/>
  <c r="S1932" i="20"/>
  <c r="Q1932" i="20"/>
  <c r="N1932" i="20"/>
  <c r="R1931" i="20"/>
  <c r="S1931" i="20"/>
  <c r="Q1931" i="20"/>
  <c r="N1931" i="20"/>
  <c r="R1930" i="20"/>
  <c r="S1930" i="20" s="1"/>
  <c r="Q1930" i="20"/>
  <c r="N1930" i="20"/>
  <c r="R1929" i="20"/>
  <c r="S1929" i="20" s="1"/>
  <c r="Q1929" i="20"/>
  <c r="N1929" i="20"/>
  <c r="R1928" i="20"/>
  <c r="S1928" i="20"/>
  <c r="Q1928" i="20"/>
  <c r="N1928" i="20"/>
  <c r="R1927" i="20"/>
  <c r="S1927" i="20" s="1"/>
  <c r="Q1927" i="20"/>
  <c r="N1927" i="20"/>
  <c r="R1926" i="20"/>
  <c r="S1926" i="20"/>
  <c r="Q1926" i="20"/>
  <c r="N1926" i="20"/>
  <c r="R1925" i="20"/>
  <c r="S1925" i="20" s="1"/>
  <c r="Q1925" i="20"/>
  <c r="N1925" i="20"/>
  <c r="R1924" i="20"/>
  <c r="S1924" i="20" s="1"/>
  <c r="Q1924" i="20"/>
  <c r="N1924" i="20"/>
  <c r="R1923" i="20"/>
  <c r="S1923" i="20" s="1"/>
  <c r="Q1923" i="20"/>
  <c r="N1923" i="20"/>
  <c r="R1922" i="20"/>
  <c r="S1922" i="20" s="1"/>
  <c r="Q1922" i="20"/>
  <c r="N1922" i="20"/>
  <c r="R1921" i="20"/>
  <c r="S1921" i="20" s="1"/>
  <c r="Q1921" i="20"/>
  <c r="N1921" i="20"/>
  <c r="R1920" i="20"/>
  <c r="S1920" i="20" s="1"/>
  <c r="Q1920" i="20"/>
  <c r="N1920" i="20"/>
  <c r="R1919" i="20"/>
  <c r="S1919" i="20"/>
  <c r="Q1919" i="20"/>
  <c r="N1919" i="20"/>
  <c r="R1918" i="20"/>
  <c r="S1918" i="20" s="1"/>
  <c r="Q1918" i="20"/>
  <c r="N1918" i="20"/>
  <c r="R1917" i="20"/>
  <c r="S1917" i="20" s="1"/>
  <c r="Q1917" i="20"/>
  <c r="N1917" i="20"/>
  <c r="R1916" i="20"/>
  <c r="S1916" i="20" s="1"/>
  <c r="Q1916" i="20"/>
  <c r="N1916" i="20"/>
  <c r="R1915" i="20"/>
  <c r="S1915" i="20" s="1"/>
  <c r="Q1915" i="20"/>
  <c r="N1915" i="20"/>
  <c r="R1914" i="20"/>
  <c r="S1914" i="20"/>
  <c r="Q1914" i="20"/>
  <c r="N1914" i="20"/>
  <c r="R1913" i="20"/>
  <c r="S1913" i="20"/>
  <c r="Q1913" i="20"/>
  <c r="N1913" i="20"/>
  <c r="R1912" i="20"/>
  <c r="S1912" i="20" s="1"/>
  <c r="Q1912" i="20"/>
  <c r="N1912" i="20"/>
  <c r="R1911" i="20"/>
  <c r="S1911" i="20" s="1"/>
  <c r="Q1911" i="20"/>
  <c r="N1911" i="20"/>
  <c r="R1910" i="20"/>
  <c r="S1910" i="20" s="1"/>
  <c r="Q1910" i="20"/>
  <c r="N1910" i="20"/>
  <c r="R1909" i="20"/>
  <c r="S1909" i="20" s="1"/>
  <c r="Q1909" i="20"/>
  <c r="N1909" i="20"/>
  <c r="R1908" i="20"/>
  <c r="S1908" i="20"/>
  <c r="Q1908" i="20"/>
  <c r="N1908" i="20"/>
  <c r="R1907" i="20"/>
  <c r="S1907" i="20" s="1"/>
  <c r="Q1907" i="20"/>
  <c r="N1907" i="20"/>
  <c r="R1906" i="20"/>
  <c r="S1906" i="20" s="1"/>
  <c r="Q1906" i="20"/>
  <c r="N1906" i="20"/>
  <c r="R1905" i="20"/>
  <c r="S1905" i="20"/>
  <c r="Q1905" i="20"/>
  <c r="N1905" i="20"/>
  <c r="R1904" i="20"/>
  <c r="S1904" i="20" s="1"/>
  <c r="Q1904" i="20"/>
  <c r="N1904" i="20"/>
  <c r="R1903" i="20"/>
  <c r="S1903" i="20" s="1"/>
  <c r="Q1903" i="20"/>
  <c r="N1903" i="20"/>
  <c r="R1902" i="20"/>
  <c r="S1902" i="20" s="1"/>
  <c r="Q1902" i="20"/>
  <c r="N1902" i="20"/>
  <c r="R1901" i="20"/>
  <c r="S1901" i="20"/>
  <c r="Q1901" i="20"/>
  <c r="N1901" i="20"/>
  <c r="R1900" i="20"/>
  <c r="S1900" i="20" s="1"/>
  <c r="Q1900" i="20"/>
  <c r="N1900" i="20"/>
  <c r="R1899" i="20"/>
  <c r="S1899" i="20" s="1"/>
  <c r="Q1899" i="20"/>
  <c r="N1899" i="20"/>
  <c r="R1898" i="20"/>
  <c r="S1898" i="20" s="1"/>
  <c r="Q1898" i="20"/>
  <c r="N1898" i="20"/>
  <c r="R1897" i="20"/>
  <c r="S1897" i="20" s="1"/>
  <c r="Q1897" i="20"/>
  <c r="N1897" i="20"/>
  <c r="R1896" i="20"/>
  <c r="S1896" i="20"/>
  <c r="Q1896" i="20"/>
  <c r="N1896" i="20"/>
  <c r="R1895" i="20"/>
  <c r="S1895" i="20"/>
  <c r="Q1895" i="20"/>
  <c r="N1895" i="20"/>
  <c r="R1894" i="20"/>
  <c r="S1894" i="20" s="1"/>
  <c r="Q1894" i="20"/>
  <c r="N1894" i="20"/>
  <c r="R1893" i="20"/>
  <c r="S1893" i="20" s="1"/>
  <c r="Q1893" i="20"/>
  <c r="N1893" i="20"/>
  <c r="R1892" i="20"/>
  <c r="S1892" i="20"/>
  <c r="Q1892" i="20"/>
  <c r="N1892" i="20"/>
  <c r="R1891" i="20"/>
  <c r="S1891" i="20" s="1"/>
  <c r="Q1891" i="20"/>
  <c r="N1891" i="20"/>
  <c r="R1890" i="20"/>
  <c r="S1890" i="20"/>
  <c r="Q1890" i="20"/>
  <c r="N1890" i="20"/>
  <c r="R1889" i="20"/>
  <c r="S1889" i="20" s="1"/>
  <c r="Q1889" i="20"/>
  <c r="N1889" i="20"/>
  <c r="R1888" i="20"/>
  <c r="S1888" i="20" s="1"/>
  <c r="Q1888" i="20"/>
  <c r="N1888" i="20"/>
  <c r="R1887" i="20"/>
  <c r="S1887" i="20" s="1"/>
  <c r="Q1887" i="20"/>
  <c r="N1887" i="20"/>
  <c r="R1886" i="20"/>
  <c r="S1886" i="20" s="1"/>
  <c r="Q1886" i="20"/>
  <c r="N1886" i="20"/>
  <c r="R1885" i="20"/>
  <c r="S1885" i="20" s="1"/>
  <c r="Q1885" i="20"/>
  <c r="N1885" i="20"/>
  <c r="R1884" i="20"/>
  <c r="S1884" i="20"/>
  <c r="Q1884" i="20"/>
  <c r="N1884" i="20"/>
  <c r="R1883" i="20"/>
  <c r="S1883" i="20"/>
  <c r="Q1883" i="20"/>
  <c r="N1883" i="20"/>
  <c r="R1882" i="20"/>
  <c r="S1882" i="20" s="1"/>
  <c r="Q1882" i="20"/>
  <c r="N1882" i="20"/>
  <c r="R1881" i="20"/>
  <c r="S1881" i="20" s="1"/>
  <c r="Q1881" i="20"/>
  <c r="N1881" i="20"/>
  <c r="R1880" i="20"/>
  <c r="S1880" i="20" s="1"/>
  <c r="Q1880" i="20"/>
  <c r="N1880" i="20"/>
  <c r="R1879" i="20"/>
  <c r="S1879" i="20" s="1"/>
  <c r="Q1879" i="20"/>
  <c r="N1879" i="20"/>
  <c r="R1878" i="20"/>
  <c r="S1878" i="20"/>
  <c r="Q1878" i="20"/>
  <c r="N1878" i="20"/>
  <c r="R1877" i="20"/>
  <c r="S1877" i="20"/>
  <c r="Q1877" i="20"/>
  <c r="N1877" i="20"/>
  <c r="R1876" i="20"/>
  <c r="S1876" i="20" s="1"/>
  <c r="Q1876" i="20"/>
  <c r="N1876" i="20"/>
  <c r="R1875" i="20"/>
  <c r="S1875" i="20" s="1"/>
  <c r="Q1875" i="20"/>
  <c r="N1875" i="20"/>
  <c r="R1874" i="20"/>
  <c r="S1874" i="20" s="1"/>
  <c r="Q1874" i="20"/>
  <c r="N1874" i="20"/>
  <c r="R1873" i="20"/>
  <c r="S1873" i="20" s="1"/>
  <c r="Q1873" i="20"/>
  <c r="N1873" i="20"/>
  <c r="R1872" i="20"/>
  <c r="S1872" i="20"/>
  <c r="Q1872" i="20"/>
  <c r="N1872" i="20"/>
  <c r="R1871" i="20"/>
  <c r="S1871" i="20"/>
  <c r="Q1871" i="20"/>
  <c r="N1871" i="20"/>
  <c r="R1870" i="20"/>
  <c r="S1870" i="20" s="1"/>
  <c r="Q1870" i="20"/>
  <c r="N1870" i="20"/>
  <c r="R1869" i="20"/>
  <c r="S1869" i="20"/>
  <c r="Q1869" i="20"/>
  <c r="N1869" i="20"/>
  <c r="R1868" i="20"/>
  <c r="S1868" i="20" s="1"/>
  <c r="Q1868" i="20"/>
  <c r="N1868" i="20"/>
  <c r="R1867" i="20"/>
  <c r="S1867" i="20" s="1"/>
  <c r="Q1867" i="20"/>
  <c r="N1867" i="20"/>
  <c r="R1866" i="20"/>
  <c r="S1866" i="20" s="1"/>
  <c r="Q1866" i="20"/>
  <c r="N1866" i="20"/>
  <c r="R1865" i="20"/>
  <c r="S1865" i="20"/>
  <c r="Q1865" i="20"/>
  <c r="N1865" i="20"/>
  <c r="R1864" i="20"/>
  <c r="S1864" i="20" s="1"/>
  <c r="Q1864" i="20"/>
  <c r="N1864" i="20"/>
  <c r="R1863" i="20"/>
  <c r="S1863" i="20" s="1"/>
  <c r="Q1863" i="20"/>
  <c r="N1863" i="20"/>
  <c r="R1862" i="20"/>
  <c r="S1862" i="20" s="1"/>
  <c r="Q1862" i="20"/>
  <c r="N1862" i="20"/>
  <c r="R1861" i="20"/>
  <c r="S1861" i="20" s="1"/>
  <c r="Q1861" i="20"/>
  <c r="N1861" i="20"/>
  <c r="R1860" i="20"/>
  <c r="S1860" i="20"/>
  <c r="Q1860" i="20"/>
  <c r="N1860" i="20"/>
  <c r="R1859" i="20"/>
  <c r="S1859" i="20"/>
  <c r="Q1859" i="20"/>
  <c r="N1859" i="20"/>
  <c r="R1858" i="20"/>
  <c r="S1858" i="20" s="1"/>
  <c r="Q1858" i="20"/>
  <c r="N1858" i="20"/>
  <c r="R1857" i="20"/>
  <c r="S1857" i="20" s="1"/>
  <c r="Q1857" i="20"/>
  <c r="N1857" i="20"/>
  <c r="R1856" i="20"/>
  <c r="S1856" i="20"/>
  <c r="Q1856" i="20"/>
  <c r="N1856" i="20"/>
  <c r="R1855" i="20"/>
  <c r="S1855" i="20" s="1"/>
  <c r="Q1855" i="20"/>
  <c r="N1855" i="20"/>
  <c r="R1854" i="20"/>
  <c r="S1854" i="20"/>
  <c r="Q1854" i="20"/>
  <c r="N1854" i="20"/>
  <c r="R1853" i="20"/>
  <c r="S1853" i="20" s="1"/>
  <c r="Q1853" i="20"/>
  <c r="N1853" i="20"/>
  <c r="R1852" i="20"/>
  <c r="S1852" i="20" s="1"/>
  <c r="Q1852" i="20"/>
  <c r="N1852" i="20"/>
  <c r="R1851" i="20"/>
  <c r="S1851" i="20" s="1"/>
  <c r="Q1851" i="20"/>
  <c r="N1851" i="20"/>
  <c r="R1850" i="20"/>
  <c r="S1850" i="20"/>
  <c r="Q1850" i="20"/>
  <c r="N1850" i="20"/>
  <c r="R1849" i="20"/>
  <c r="S1849" i="20" s="1"/>
  <c r="Q1849" i="20"/>
  <c r="N1849" i="20"/>
  <c r="R1848" i="20"/>
  <c r="S1848" i="20"/>
  <c r="Q1848" i="20"/>
  <c r="N1848" i="20"/>
  <c r="R1847" i="20"/>
  <c r="S1847" i="20"/>
  <c r="Q1847" i="20"/>
  <c r="N1847" i="20"/>
  <c r="R1846" i="20"/>
  <c r="S1846" i="20" s="1"/>
  <c r="Q1846" i="20"/>
  <c r="N1846" i="20"/>
  <c r="R1845" i="20"/>
  <c r="S1845" i="20" s="1"/>
  <c r="Q1845" i="20"/>
  <c r="N1845" i="20"/>
  <c r="R1844" i="20"/>
  <c r="S1844" i="20" s="1"/>
  <c r="Q1844" i="20"/>
  <c r="N1844" i="20"/>
  <c r="R1843" i="20"/>
  <c r="S1843" i="20" s="1"/>
  <c r="Q1843" i="20"/>
  <c r="N1843" i="20"/>
  <c r="R1842" i="20"/>
  <c r="S1842" i="20"/>
  <c r="Q1842" i="20"/>
  <c r="N1842" i="20"/>
  <c r="R1841" i="20"/>
  <c r="S1841" i="20"/>
  <c r="Q1841" i="20"/>
  <c r="N1841" i="20"/>
  <c r="R1840" i="20"/>
  <c r="S1840" i="20" s="1"/>
  <c r="Q1840" i="20"/>
  <c r="N1840" i="20"/>
  <c r="R1839" i="20"/>
  <c r="S1839" i="20" s="1"/>
  <c r="Q1839" i="20"/>
  <c r="N1839" i="20"/>
  <c r="R1838" i="20"/>
  <c r="S1838" i="20" s="1"/>
  <c r="Q1838" i="20"/>
  <c r="N1838" i="20"/>
  <c r="R1837" i="20"/>
  <c r="S1837" i="20" s="1"/>
  <c r="Q1837" i="20"/>
  <c r="N1837" i="20"/>
  <c r="R1836" i="20"/>
  <c r="S1836" i="20"/>
  <c r="Q1836" i="20"/>
  <c r="N1836" i="20"/>
  <c r="R1835" i="20"/>
  <c r="S1835" i="20"/>
  <c r="Q1835" i="20"/>
  <c r="N1835" i="20"/>
  <c r="R1834" i="20"/>
  <c r="S1834" i="20" s="1"/>
  <c r="Q1834" i="20"/>
  <c r="N1834" i="20"/>
  <c r="R1833" i="20"/>
  <c r="S1833" i="20"/>
  <c r="Q1833" i="20"/>
  <c r="N1833" i="20"/>
  <c r="R1832" i="20"/>
  <c r="S1832" i="20" s="1"/>
  <c r="Q1832" i="20"/>
  <c r="N1832" i="20"/>
  <c r="R1831" i="20"/>
  <c r="S1831" i="20" s="1"/>
  <c r="Q1831" i="20"/>
  <c r="N1831" i="20"/>
  <c r="R1830" i="20"/>
  <c r="S1830" i="20" s="1"/>
  <c r="Q1830" i="20"/>
  <c r="N1830" i="20"/>
  <c r="R1829" i="20"/>
  <c r="S1829" i="20"/>
  <c r="Q1829" i="20"/>
  <c r="N1829" i="20"/>
  <c r="R1828" i="20"/>
  <c r="S1828" i="20" s="1"/>
  <c r="Q1828" i="20"/>
  <c r="N1828" i="20"/>
  <c r="R1827" i="20"/>
  <c r="S1827" i="20" s="1"/>
  <c r="Q1827" i="20"/>
  <c r="N1827" i="20"/>
  <c r="R1826" i="20"/>
  <c r="S1826" i="20" s="1"/>
  <c r="Q1826" i="20"/>
  <c r="N1826" i="20"/>
  <c r="R1825" i="20"/>
  <c r="S1825" i="20" s="1"/>
  <c r="Q1825" i="20"/>
  <c r="N1825" i="20"/>
  <c r="R1824" i="20"/>
  <c r="S1824" i="20"/>
  <c r="Q1824" i="20"/>
  <c r="N1824" i="20"/>
  <c r="R1823" i="20"/>
  <c r="S1823" i="20"/>
  <c r="Q1823" i="20"/>
  <c r="N1823" i="20"/>
  <c r="R1822" i="20"/>
  <c r="S1822" i="20" s="1"/>
  <c r="Q1822" i="20"/>
  <c r="N1822" i="20"/>
  <c r="R1821" i="20"/>
  <c r="S1821" i="20" s="1"/>
  <c r="Q1821" i="20"/>
  <c r="N1821" i="20"/>
  <c r="R1820" i="20"/>
  <c r="S1820" i="20"/>
  <c r="Q1820" i="20"/>
  <c r="N1820" i="20"/>
  <c r="R1819" i="20"/>
  <c r="S1819" i="20" s="1"/>
  <c r="Q1819" i="20"/>
  <c r="N1819" i="20"/>
  <c r="R1818" i="20"/>
  <c r="S1818" i="20" s="1"/>
  <c r="Q1818" i="20"/>
  <c r="N1818" i="20"/>
  <c r="R1817" i="20"/>
  <c r="S1817" i="20"/>
  <c r="Q1817" i="20"/>
  <c r="N1817" i="20"/>
  <c r="R1816" i="20"/>
  <c r="S1816" i="20" s="1"/>
  <c r="Q1816" i="20"/>
  <c r="N1816" i="20"/>
  <c r="R1815" i="20"/>
  <c r="S1815" i="20" s="1"/>
  <c r="Q1815" i="20"/>
  <c r="N1815" i="20"/>
  <c r="R1814" i="20"/>
  <c r="S1814" i="20"/>
  <c r="Q1814" i="20"/>
  <c r="N1814" i="20"/>
  <c r="R1813" i="20"/>
  <c r="S1813" i="20" s="1"/>
  <c r="Q1813" i="20"/>
  <c r="N1813" i="20"/>
  <c r="R1812" i="20"/>
  <c r="S1812" i="20" s="1"/>
  <c r="Q1812" i="20"/>
  <c r="N1812" i="20"/>
  <c r="R1811" i="20"/>
  <c r="S1811" i="20"/>
  <c r="Q1811" i="20"/>
  <c r="N1811" i="20"/>
  <c r="R1810" i="20"/>
  <c r="S1810" i="20" s="1"/>
  <c r="Q1810" i="20"/>
  <c r="N1810" i="20"/>
  <c r="R1809" i="20"/>
  <c r="S1809" i="20" s="1"/>
  <c r="Q1809" i="20"/>
  <c r="N1809" i="20"/>
  <c r="R1808" i="20"/>
  <c r="S1808" i="20"/>
  <c r="Q1808" i="20"/>
  <c r="N1808" i="20"/>
  <c r="R1807" i="20"/>
  <c r="S1807" i="20" s="1"/>
  <c r="Q1807" i="20"/>
  <c r="N1807" i="20"/>
  <c r="R1806" i="20"/>
  <c r="S1806" i="20" s="1"/>
  <c r="Q1806" i="20"/>
  <c r="N1806" i="20"/>
  <c r="R1805" i="20"/>
  <c r="S1805" i="20"/>
  <c r="Q1805" i="20"/>
  <c r="N1805" i="20"/>
  <c r="R1804" i="20"/>
  <c r="S1804" i="20" s="1"/>
  <c r="Q1804" i="20"/>
  <c r="N1804" i="20"/>
  <c r="R1803" i="20"/>
  <c r="S1803" i="20" s="1"/>
  <c r="Q1803" i="20"/>
  <c r="N1803" i="20"/>
  <c r="R1802" i="20"/>
  <c r="S1802" i="20"/>
  <c r="Q1802" i="20"/>
  <c r="N1802" i="20"/>
  <c r="R1801" i="20"/>
  <c r="S1801" i="20" s="1"/>
  <c r="Q1801" i="20"/>
  <c r="N1801" i="20"/>
  <c r="R1800" i="20"/>
  <c r="S1800" i="20" s="1"/>
  <c r="Q1800" i="20"/>
  <c r="N1800" i="20"/>
  <c r="R1799" i="20"/>
  <c r="S1799" i="20"/>
  <c r="Q1799" i="20"/>
  <c r="N1799" i="20"/>
  <c r="R1798" i="20"/>
  <c r="S1798" i="20" s="1"/>
  <c r="Q1798" i="20"/>
  <c r="N1798" i="20"/>
  <c r="R1797" i="20"/>
  <c r="S1797" i="20" s="1"/>
  <c r="Q1797" i="20"/>
  <c r="N1797" i="20"/>
  <c r="R1796" i="20"/>
  <c r="S1796" i="20"/>
  <c r="Q1796" i="20"/>
  <c r="N1796" i="20"/>
  <c r="R1795" i="20"/>
  <c r="S1795" i="20" s="1"/>
  <c r="Q1795" i="20"/>
  <c r="N1795" i="20"/>
  <c r="R1794" i="20"/>
  <c r="S1794" i="20" s="1"/>
  <c r="Q1794" i="20"/>
  <c r="N1794" i="20"/>
  <c r="R1793" i="20"/>
  <c r="S1793" i="20"/>
  <c r="Q1793" i="20"/>
  <c r="N1793" i="20"/>
  <c r="R1792" i="20"/>
  <c r="S1792" i="20" s="1"/>
  <c r="Q1792" i="20"/>
  <c r="N1792" i="20"/>
  <c r="R1791" i="20"/>
  <c r="S1791" i="20" s="1"/>
  <c r="Q1791" i="20"/>
  <c r="N1791" i="20"/>
  <c r="R1790" i="20"/>
  <c r="S1790" i="20"/>
  <c r="Q1790" i="20"/>
  <c r="N1790" i="20"/>
  <c r="R1789" i="20"/>
  <c r="S1789" i="20" s="1"/>
  <c r="Q1789" i="20"/>
  <c r="N1789" i="20"/>
  <c r="R1788" i="20"/>
  <c r="S1788" i="20" s="1"/>
  <c r="Q1788" i="20"/>
  <c r="N1788" i="20"/>
  <c r="R1787" i="20"/>
  <c r="S1787" i="20"/>
  <c r="Q1787" i="20"/>
  <c r="N1787" i="20"/>
  <c r="R1786" i="20"/>
  <c r="S1786" i="20" s="1"/>
  <c r="Q1786" i="20"/>
  <c r="N1786" i="20"/>
  <c r="R1785" i="20"/>
  <c r="S1785" i="20" s="1"/>
  <c r="Q1785" i="20"/>
  <c r="N1785" i="20"/>
  <c r="R1784" i="20"/>
  <c r="S1784" i="20"/>
  <c r="Q1784" i="20"/>
  <c r="N1784" i="20"/>
  <c r="R1783" i="20"/>
  <c r="S1783" i="20" s="1"/>
  <c r="Q1783" i="20"/>
  <c r="N1783" i="20"/>
  <c r="R1782" i="20"/>
  <c r="S1782" i="20" s="1"/>
  <c r="Q1782" i="20"/>
  <c r="N1782" i="20"/>
  <c r="R1781" i="20"/>
  <c r="S1781" i="20"/>
  <c r="Q1781" i="20"/>
  <c r="N1781" i="20"/>
  <c r="R1780" i="20"/>
  <c r="S1780" i="20" s="1"/>
  <c r="Q1780" i="20"/>
  <c r="N1780" i="20"/>
  <c r="R1779" i="20"/>
  <c r="S1779" i="20" s="1"/>
  <c r="Q1779" i="20"/>
  <c r="N1779" i="20"/>
  <c r="R1778" i="20"/>
  <c r="S1778" i="20"/>
  <c r="Q1778" i="20"/>
  <c r="N1778" i="20"/>
  <c r="R1777" i="20"/>
  <c r="S1777" i="20" s="1"/>
  <c r="Q1777" i="20"/>
  <c r="N1777" i="20"/>
  <c r="R1776" i="20"/>
  <c r="S1776" i="20" s="1"/>
  <c r="Q1776" i="20"/>
  <c r="N1776" i="20"/>
  <c r="R1775" i="20"/>
  <c r="S1775" i="20"/>
  <c r="Q1775" i="20"/>
  <c r="N1775" i="20"/>
  <c r="R1774" i="20"/>
  <c r="S1774" i="20" s="1"/>
  <c r="Q1774" i="20"/>
  <c r="N1774" i="20"/>
  <c r="R1773" i="20"/>
  <c r="S1773" i="20" s="1"/>
  <c r="Q1773" i="20"/>
  <c r="N1773" i="20"/>
  <c r="R1772" i="20"/>
  <c r="S1772" i="20"/>
  <c r="Q1772" i="20"/>
  <c r="N1772" i="20"/>
  <c r="R1771" i="20"/>
  <c r="S1771" i="20" s="1"/>
  <c r="Q1771" i="20"/>
  <c r="N1771" i="20"/>
  <c r="R1770" i="20"/>
  <c r="S1770" i="20" s="1"/>
  <c r="Q1770" i="20"/>
  <c r="N1770" i="20"/>
  <c r="R1769" i="20"/>
  <c r="S1769" i="20"/>
  <c r="Q1769" i="20"/>
  <c r="N1769" i="20"/>
  <c r="R1768" i="20"/>
  <c r="S1768" i="20" s="1"/>
  <c r="Q1768" i="20"/>
  <c r="N1768" i="20"/>
  <c r="R1767" i="20"/>
  <c r="S1767" i="20" s="1"/>
  <c r="Q1767" i="20"/>
  <c r="N1767" i="20"/>
  <c r="R1766" i="20"/>
  <c r="S1766" i="20"/>
  <c r="Q1766" i="20"/>
  <c r="N1766" i="20"/>
  <c r="R1765" i="20"/>
  <c r="S1765" i="20" s="1"/>
  <c r="Q1765" i="20"/>
  <c r="N1765" i="20"/>
  <c r="R1764" i="20"/>
  <c r="S1764" i="20" s="1"/>
  <c r="Q1764" i="20"/>
  <c r="N1764" i="20"/>
  <c r="R1763" i="20"/>
  <c r="S1763" i="20"/>
  <c r="Q1763" i="20"/>
  <c r="N1763" i="20"/>
  <c r="R1762" i="20"/>
  <c r="S1762" i="20" s="1"/>
  <c r="Q1762" i="20"/>
  <c r="N1762" i="20"/>
  <c r="R1761" i="20"/>
  <c r="S1761" i="20" s="1"/>
  <c r="Q1761" i="20"/>
  <c r="N1761" i="20"/>
  <c r="R1760" i="20"/>
  <c r="S1760" i="20"/>
  <c r="Q1760" i="20"/>
  <c r="N1760" i="20"/>
  <c r="R1759" i="20"/>
  <c r="S1759" i="20" s="1"/>
  <c r="Q1759" i="20"/>
  <c r="N1759" i="20"/>
  <c r="R1758" i="20"/>
  <c r="S1758" i="20" s="1"/>
  <c r="Q1758" i="20"/>
  <c r="N1758" i="20"/>
  <c r="R1757" i="20"/>
  <c r="S1757" i="20"/>
  <c r="Q1757" i="20"/>
  <c r="N1757" i="20"/>
  <c r="R1756" i="20"/>
  <c r="S1756" i="20" s="1"/>
  <c r="Q1756" i="20"/>
  <c r="N1756" i="20"/>
  <c r="R1755" i="20"/>
  <c r="S1755" i="20" s="1"/>
  <c r="Q1755" i="20"/>
  <c r="N1755" i="20"/>
  <c r="R1754" i="20"/>
  <c r="S1754" i="20"/>
  <c r="Q1754" i="20"/>
  <c r="N1754" i="20"/>
  <c r="R1753" i="20"/>
  <c r="S1753" i="20" s="1"/>
  <c r="Q1753" i="20"/>
  <c r="N1753" i="20"/>
  <c r="R1752" i="20"/>
  <c r="S1752" i="20" s="1"/>
  <c r="Q1752" i="20"/>
  <c r="N1752" i="20"/>
  <c r="R1751" i="20"/>
  <c r="S1751" i="20"/>
  <c r="Q1751" i="20"/>
  <c r="N1751" i="20"/>
  <c r="R1750" i="20"/>
  <c r="S1750" i="20" s="1"/>
  <c r="Q1750" i="20"/>
  <c r="N1750" i="20"/>
  <c r="R1749" i="20"/>
  <c r="S1749" i="20" s="1"/>
  <c r="Q1749" i="20"/>
  <c r="N1749" i="20"/>
  <c r="R1748" i="20"/>
  <c r="S1748" i="20"/>
  <c r="Q1748" i="20"/>
  <c r="N1748" i="20"/>
  <c r="R1747" i="20"/>
  <c r="S1747" i="20" s="1"/>
  <c r="Q1747" i="20"/>
  <c r="N1747" i="20"/>
  <c r="R1746" i="20"/>
  <c r="S1746" i="20" s="1"/>
  <c r="Q1746" i="20"/>
  <c r="N1746" i="20"/>
  <c r="R1745" i="20"/>
  <c r="S1745" i="20"/>
  <c r="Q1745" i="20"/>
  <c r="N1745" i="20"/>
  <c r="R1744" i="20"/>
  <c r="S1744" i="20" s="1"/>
  <c r="Q1744" i="20"/>
  <c r="N1744" i="20"/>
  <c r="R1743" i="20"/>
  <c r="S1743" i="20" s="1"/>
  <c r="Q1743" i="20"/>
  <c r="N1743" i="20"/>
  <c r="R1742" i="20"/>
  <c r="S1742" i="20"/>
  <c r="Q1742" i="20"/>
  <c r="N1742" i="20"/>
  <c r="R1741" i="20"/>
  <c r="S1741" i="20" s="1"/>
  <c r="Q1741" i="20"/>
  <c r="N1741" i="20"/>
  <c r="R1740" i="20"/>
  <c r="S1740" i="20" s="1"/>
  <c r="Q1740" i="20"/>
  <c r="N1740" i="20"/>
  <c r="R1739" i="20"/>
  <c r="S1739" i="20"/>
  <c r="Q1739" i="20"/>
  <c r="N1739" i="20"/>
  <c r="R1738" i="20"/>
  <c r="S1738" i="20" s="1"/>
  <c r="Q1738" i="20"/>
  <c r="N1738" i="20"/>
  <c r="R1737" i="20"/>
  <c r="S1737" i="20" s="1"/>
  <c r="Q1737" i="20"/>
  <c r="N1737" i="20"/>
  <c r="R1736" i="20"/>
  <c r="S1736" i="20"/>
  <c r="Q1736" i="20"/>
  <c r="N1736" i="20"/>
  <c r="R1735" i="20"/>
  <c r="S1735" i="20" s="1"/>
  <c r="Q1735" i="20"/>
  <c r="N1735" i="20"/>
  <c r="R1734" i="20"/>
  <c r="S1734" i="20" s="1"/>
  <c r="Q1734" i="20"/>
  <c r="N1734" i="20"/>
  <c r="R1733" i="20"/>
  <c r="S1733" i="20"/>
  <c r="Q1733" i="20"/>
  <c r="N1733" i="20"/>
  <c r="R1732" i="20"/>
  <c r="S1732" i="20" s="1"/>
  <c r="Q1732" i="20"/>
  <c r="N1732" i="20"/>
  <c r="R1731" i="20"/>
  <c r="S1731" i="20" s="1"/>
  <c r="Q1731" i="20"/>
  <c r="N1731" i="20"/>
  <c r="R1730" i="20"/>
  <c r="S1730" i="20"/>
  <c r="Q1730" i="20"/>
  <c r="N1730" i="20"/>
  <c r="R1729" i="20"/>
  <c r="S1729" i="20" s="1"/>
  <c r="Q1729" i="20"/>
  <c r="N1729" i="20"/>
  <c r="R1728" i="20"/>
  <c r="S1728" i="20" s="1"/>
  <c r="Q1728" i="20"/>
  <c r="N1728" i="20"/>
  <c r="R1727" i="20"/>
  <c r="S1727" i="20"/>
  <c r="Q1727" i="20"/>
  <c r="N1727" i="20"/>
  <c r="R1726" i="20"/>
  <c r="S1726" i="20" s="1"/>
  <c r="Q1726" i="20"/>
  <c r="N1726" i="20"/>
  <c r="R1725" i="20"/>
  <c r="S1725" i="20" s="1"/>
  <c r="Q1725" i="20"/>
  <c r="N1725" i="20"/>
  <c r="R1724" i="20"/>
  <c r="S1724" i="20"/>
  <c r="Q1724" i="20"/>
  <c r="N1724" i="20"/>
  <c r="R1723" i="20"/>
  <c r="S1723" i="20" s="1"/>
  <c r="Q1723" i="20"/>
  <c r="N1723" i="20"/>
  <c r="R1722" i="20"/>
  <c r="S1722" i="20" s="1"/>
  <c r="Q1722" i="20"/>
  <c r="N1722" i="20"/>
  <c r="R1721" i="20"/>
  <c r="S1721" i="20"/>
  <c r="Q1721" i="20"/>
  <c r="N1721" i="20"/>
  <c r="R1720" i="20"/>
  <c r="S1720" i="20" s="1"/>
  <c r="Q1720" i="20"/>
  <c r="N1720" i="20"/>
  <c r="R1719" i="20"/>
  <c r="S1719" i="20" s="1"/>
  <c r="Q1719" i="20"/>
  <c r="N1719" i="20"/>
  <c r="R1718" i="20"/>
  <c r="S1718" i="20"/>
  <c r="Q1718" i="20"/>
  <c r="N1718" i="20"/>
  <c r="R1717" i="20"/>
  <c r="S1717" i="20" s="1"/>
  <c r="Q1717" i="20"/>
  <c r="N1717" i="20"/>
  <c r="R1716" i="20"/>
  <c r="S1716" i="20" s="1"/>
  <c r="Q1716" i="20"/>
  <c r="N1716" i="20"/>
  <c r="R1715" i="20"/>
  <c r="S1715" i="20"/>
  <c r="Q1715" i="20"/>
  <c r="N1715" i="20"/>
  <c r="R1714" i="20"/>
  <c r="S1714" i="20" s="1"/>
  <c r="Q1714" i="20"/>
  <c r="N1714" i="20"/>
  <c r="R1713" i="20"/>
  <c r="S1713" i="20" s="1"/>
  <c r="Q1713" i="20"/>
  <c r="N1713" i="20"/>
  <c r="R1712" i="20"/>
  <c r="S1712" i="20"/>
  <c r="Q1712" i="20"/>
  <c r="N1712" i="20"/>
  <c r="R1711" i="20"/>
  <c r="S1711" i="20" s="1"/>
  <c r="Q1711" i="20"/>
  <c r="N1711" i="20"/>
  <c r="R1710" i="20"/>
  <c r="S1710" i="20" s="1"/>
  <c r="Q1710" i="20"/>
  <c r="N1710" i="20"/>
  <c r="R1709" i="20"/>
  <c r="S1709" i="20"/>
  <c r="Q1709" i="20"/>
  <c r="N1709" i="20"/>
  <c r="R1708" i="20"/>
  <c r="S1708" i="20" s="1"/>
  <c r="Q1708" i="20"/>
  <c r="N1708" i="20"/>
  <c r="R1707" i="20"/>
  <c r="S1707" i="20" s="1"/>
  <c r="Q1707" i="20"/>
  <c r="N1707" i="20"/>
  <c r="R1706" i="20"/>
  <c r="S1706" i="20"/>
  <c r="Q1706" i="20"/>
  <c r="N1706" i="20"/>
  <c r="R1705" i="20"/>
  <c r="S1705" i="20" s="1"/>
  <c r="Q1705" i="20"/>
  <c r="N1705" i="20"/>
  <c r="R1704" i="20"/>
  <c r="S1704" i="20" s="1"/>
  <c r="Q1704" i="20"/>
  <c r="N1704" i="20"/>
  <c r="R1703" i="20"/>
  <c r="S1703" i="20"/>
  <c r="Q1703" i="20"/>
  <c r="N1703" i="20"/>
  <c r="R1702" i="20"/>
  <c r="S1702" i="20" s="1"/>
  <c r="Q1702" i="20"/>
  <c r="N1702" i="20"/>
  <c r="R1701" i="20"/>
  <c r="S1701" i="20" s="1"/>
  <c r="Q1701" i="20"/>
  <c r="N1701" i="20"/>
  <c r="R1700" i="20"/>
  <c r="S1700" i="20"/>
  <c r="Q1700" i="20"/>
  <c r="N1700" i="20"/>
  <c r="R1699" i="20"/>
  <c r="S1699" i="20" s="1"/>
  <c r="Q1699" i="20"/>
  <c r="N1699" i="20"/>
  <c r="R1698" i="20"/>
  <c r="S1698" i="20" s="1"/>
  <c r="Q1698" i="20"/>
  <c r="N1698" i="20"/>
  <c r="R1697" i="20"/>
  <c r="S1697" i="20"/>
  <c r="Q1697" i="20"/>
  <c r="N1697" i="20"/>
  <c r="R1696" i="20"/>
  <c r="S1696" i="20" s="1"/>
  <c r="Q1696" i="20"/>
  <c r="N1696" i="20"/>
  <c r="R1695" i="20"/>
  <c r="S1695" i="20" s="1"/>
  <c r="Q1695" i="20"/>
  <c r="N1695" i="20"/>
  <c r="R1694" i="20"/>
  <c r="S1694" i="20"/>
  <c r="Q1694" i="20"/>
  <c r="N1694" i="20"/>
  <c r="R1693" i="20"/>
  <c r="S1693" i="20" s="1"/>
  <c r="Q1693" i="20"/>
  <c r="N1693" i="20"/>
  <c r="R1692" i="20"/>
  <c r="S1692" i="20" s="1"/>
  <c r="Q1692" i="20"/>
  <c r="N1692" i="20"/>
  <c r="R1691" i="20"/>
  <c r="S1691" i="20"/>
  <c r="Q1691" i="20"/>
  <c r="N1691" i="20"/>
  <c r="R1690" i="20"/>
  <c r="S1690" i="20" s="1"/>
  <c r="Q1690" i="20"/>
  <c r="N1690" i="20"/>
  <c r="R1689" i="20"/>
  <c r="S1689" i="20" s="1"/>
  <c r="Q1689" i="20"/>
  <c r="N1689" i="20"/>
  <c r="R1688" i="20"/>
  <c r="S1688" i="20"/>
  <c r="Q1688" i="20"/>
  <c r="N1688" i="20"/>
  <c r="R1687" i="20"/>
  <c r="S1687" i="20" s="1"/>
  <c r="Q1687" i="20"/>
  <c r="N1687" i="20"/>
  <c r="R1686" i="20"/>
  <c r="S1686" i="20" s="1"/>
  <c r="Q1686" i="20"/>
  <c r="N1686" i="20"/>
  <c r="R1685" i="20"/>
  <c r="S1685" i="20"/>
  <c r="Q1685" i="20"/>
  <c r="N1685" i="20"/>
  <c r="R1684" i="20"/>
  <c r="S1684" i="20" s="1"/>
  <c r="Q1684" i="20"/>
  <c r="N1684" i="20"/>
  <c r="R1683" i="20"/>
  <c r="S1683" i="20" s="1"/>
  <c r="Q1683" i="20"/>
  <c r="N1683" i="20"/>
  <c r="R1682" i="20"/>
  <c r="S1682" i="20"/>
  <c r="Q1682" i="20"/>
  <c r="N1682" i="20"/>
  <c r="R1681" i="20"/>
  <c r="S1681" i="20" s="1"/>
  <c r="Q1681" i="20"/>
  <c r="N1681" i="20"/>
  <c r="R1680" i="20"/>
  <c r="S1680" i="20" s="1"/>
  <c r="Q1680" i="20"/>
  <c r="N1680" i="20"/>
  <c r="R1679" i="20"/>
  <c r="S1679" i="20"/>
  <c r="Q1679" i="20"/>
  <c r="N1679" i="20"/>
  <c r="R1678" i="20"/>
  <c r="S1678" i="20" s="1"/>
  <c r="Q1678" i="20"/>
  <c r="N1678" i="20"/>
  <c r="R1677" i="20"/>
  <c r="S1677" i="20" s="1"/>
  <c r="Q1677" i="20"/>
  <c r="N1677" i="20"/>
  <c r="R1676" i="20"/>
  <c r="S1676" i="20"/>
  <c r="Q1676" i="20"/>
  <c r="N1676" i="20"/>
  <c r="R1675" i="20"/>
  <c r="S1675" i="20" s="1"/>
  <c r="Q1675" i="20"/>
  <c r="N1675" i="20"/>
  <c r="R1674" i="20"/>
  <c r="S1674" i="20" s="1"/>
  <c r="Q1674" i="20"/>
  <c r="N1674" i="20"/>
  <c r="R1673" i="20"/>
  <c r="S1673" i="20"/>
  <c r="Q1673" i="20"/>
  <c r="N1673" i="20"/>
  <c r="R1672" i="20"/>
  <c r="S1672" i="20" s="1"/>
  <c r="Q1672" i="20"/>
  <c r="N1672" i="20"/>
  <c r="R1671" i="20"/>
  <c r="S1671" i="20" s="1"/>
  <c r="Q1671" i="20"/>
  <c r="N1671" i="20"/>
  <c r="R1670" i="20"/>
  <c r="S1670" i="20"/>
  <c r="Q1670" i="20"/>
  <c r="N1670" i="20"/>
  <c r="R1669" i="20"/>
  <c r="S1669" i="20" s="1"/>
  <c r="Q1669" i="20"/>
  <c r="N1669" i="20"/>
  <c r="R1668" i="20"/>
  <c r="S1668" i="20" s="1"/>
  <c r="Q1668" i="20"/>
  <c r="N1668" i="20"/>
  <c r="R1667" i="20"/>
  <c r="S1667" i="20"/>
  <c r="Q1667" i="20"/>
  <c r="N1667" i="20"/>
  <c r="R1666" i="20"/>
  <c r="S1666" i="20" s="1"/>
  <c r="Q1666" i="20"/>
  <c r="N1666" i="20"/>
  <c r="R1665" i="20"/>
  <c r="S1665" i="20" s="1"/>
  <c r="Q1665" i="20"/>
  <c r="N1665" i="20"/>
  <c r="R1664" i="20"/>
  <c r="S1664" i="20"/>
  <c r="Q1664" i="20"/>
  <c r="N1664" i="20"/>
  <c r="R1663" i="20"/>
  <c r="S1663" i="20" s="1"/>
  <c r="Q1663" i="20"/>
  <c r="N1663" i="20"/>
  <c r="R1662" i="20"/>
  <c r="S1662" i="20" s="1"/>
  <c r="Q1662" i="20"/>
  <c r="N1662" i="20"/>
  <c r="R1661" i="20"/>
  <c r="S1661" i="20"/>
  <c r="Q1661" i="20"/>
  <c r="N1661" i="20"/>
  <c r="R1660" i="20"/>
  <c r="S1660" i="20" s="1"/>
  <c r="Q1660" i="20"/>
  <c r="N1660" i="20"/>
  <c r="R1659" i="20"/>
  <c r="S1659" i="20" s="1"/>
  <c r="Q1659" i="20"/>
  <c r="N1659" i="20"/>
  <c r="R1658" i="20"/>
  <c r="S1658" i="20"/>
  <c r="Q1658" i="20"/>
  <c r="N1658" i="20"/>
  <c r="R1657" i="20"/>
  <c r="S1657" i="20" s="1"/>
  <c r="Q1657" i="20"/>
  <c r="N1657" i="20"/>
  <c r="R1656" i="20"/>
  <c r="S1656" i="20" s="1"/>
  <c r="Q1656" i="20"/>
  <c r="N1656" i="20"/>
  <c r="R1655" i="20"/>
  <c r="S1655" i="20"/>
  <c r="Q1655" i="20"/>
  <c r="N1655" i="20"/>
  <c r="R1654" i="20"/>
  <c r="S1654" i="20" s="1"/>
  <c r="Q1654" i="20"/>
  <c r="N1654" i="20"/>
  <c r="R1653" i="20"/>
  <c r="S1653" i="20" s="1"/>
  <c r="Q1653" i="20"/>
  <c r="N1653" i="20"/>
  <c r="R1652" i="20"/>
  <c r="S1652" i="20"/>
  <c r="Q1652" i="20"/>
  <c r="N1652" i="20"/>
  <c r="R1651" i="20"/>
  <c r="S1651" i="20" s="1"/>
  <c r="Q1651" i="20"/>
  <c r="N1651" i="20"/>
  <c r="R1650" i="20"/>
  <c r="S1650" i="20" s="1"/>
  <c r="Q1650" i="20"/>
  <c r="N1650" i="20"/>
  <c r="R1649" i="20"/>
  <c r="S1649" i="20"/>
  <c r="Q1649" i="20"/>
  <c r="N1649" i="20"/>
  <c r="R1648" i="20"/>
  <c r="S1648" i="20" s="1"/>
  <c r="Q1648" i="20"/>
  <c r="N1648" i="20"/>
  <c r="R1647" i="20"/>
  <c r="S1647" i="20" s="1"/>
  <c r="Q1647" i="20"/>
  <c r="N1647" i="20"/>
  <c r="R1646" i="20"/>
  <c r="S1646" i="20"/>
  <c r="Q1646" i="20"/>
  <c r="N1646" i="20"/>
  <c r="R1645" i="20"/>
  <c r="S1645" i="20" s="1"/>
  <c r="Q1645" i="20"/>
  <c r="N1645" i="20"/>
  <c r="R1644" i="20"/>
  <c r="S1644" i="20" s="1"/>
  <c r="Q1644" i="20"/>
  <c r="N1644" i="20"/>
  <c r="R1643" i="20"/>
  <c r="S1643" i="20"/>
  <c r="Q1643" i="20"/>
  <c r="N1643" i="20"/>
  <c r="R1642" i="20"/>
  <c r="S1642" i="20" s="1"/>
  <c r="Q1642" i="20"/>
  <c r="N1642" i="20"/>
  <c r="R1641" i="20"/>
  <c r="S1641" i="20" s="1"/>
  <c r="Q1641" i="20"/>
  <c r="N1641" i="20"/>
  <c r="R1640" i="20"/>
  <c r="S1640" i="20"/>
  <c r="Q1640" i="20"/>
  <c r="N1640" i="20"/>
  <c r="R1639" i="20"/>
  <c r="S1639" i="20" s="1"/>
  <c r="Q1639" i="20"/>
  <c r="N1639" i="20"/>
  <c r="R1638" i="20"/>
  <c r="S1638" i="20" s="1"/>
  <c r="Q1638" i="20"/>
  <c r="N1638" i="20"/>
  <c r="R1637" i="20"/>
  <c r="S1637" i="20"/>
  <c r="Q1637" i="20"/>
  <c r="N1637" i="20"/>
  <c r="R1636" i="20"/>
  <c r="S1636" i="20" s="1"/>
  <c r="Q1636" i="20"/>
  <c r="N1636" i="20"/>
  <c r="R1635" i="20"/>
  <c r="S1635" i="20" s="1"/>
  <c r="Q1635" i="20"/>
  <c r="N1635" i="20"/>
  <c r="R1634" i="20"/>
  <c r="S1634" i="20"/>
  <c r="Q1634" i="20"/>
  <c r="N1634" i="20"/>
  <c r="R1633" i="20"/>
  <c r="S1633" i="20" s="1"/>
  <c r="Q1633" i="20"/>
  <c r="N1633" i="20"/>
  <c r="R1632" i="20"/>
  <c r="S1632" i="20" s="1"/>
  <c r="Q1632" i="20"/>
  <c r="N1632" i="20"/>
  <c r="R1631" i="20"/>
  <c r="S1631" i="20"/>
  <c r="Q1631" i="20"/>
  <c r="N1631" i="20"/>
  <c r="R1630" i="20"/>
  <c r="S1630" i="20" s="1"/>
  <c r="Q1630" i="20"/>
  <c r="N1630" i="20"/>
  <c r="R1629" i="20"/>
  <c r="S1629" i="20" s="1"/>
  <c r="Q1629" i="20"/>
  <c r="N1629" i="20"/>
  <c r="R1628" i="20"/>
  <c r="S1628" i="20"/>
  <c r="Q1628" i="20"/>
  <c r="N1628" i="20"/>
  <c r="R1627" i="20"/>
  <c r="S1627" i="20" s="1"/>
  <c r="Q1627" i="20"/>
  <c r="N1627" i="20"/>
  <c r="R1626" i="20"/>
  <c r="S1626" i="20" s="1"/>
  <c r="Q1626" i="20"/>
  <c r="N1626" i="20"/>
  <c r="R1625" i="20"/>
  <c r="S1625" i="20"/>
  <c r="Q1625" i="20"/>
  <c r="N1625" i="20"/>
  <c r="R1624" i="20"/>
  <c r="S1624" i="20" s="1"/>
  <c r="Q1624" i="20"/>
  <c r="N1624" i="20"/>
  <c r="R1623" i="20"/>
  <c r="S1623" i="20" s="1"/>
  <c r="Q1623" i="20"/>
  <c r="N1623" i="20"/>
  <c r="R1622" i="20"/>
  <c r="S1622" i="20"/>
  <c r="Q1622" i="20"/>
  <c r="N1622" i="20"/>
  <c r="R1621" i="20"/>
  <c r="S1621" i="20" s="1"/>
  <c r="Q1621" i="20"/>
  <c r="N1621" i="20"/>
  <c r="R1620" i="20"/>
  <c r="S1620" i="20" s="1"/>
  <c r="Q1620" i="20"/>
  <c r="N1620" i="20"/>
  <c r="R1619" i="20"/>
  <c r="S1619" i="20"/>
  <c r="Q1619" i="20"/>
  <c r="N1619" i="20"/>
  <c r="R1618" i="20"/>
  <c r="S1618" i="20" s="1"/>
  <c r="Q1618" i="20"/>
  <c r="N1618" i="20"/>
  <c r="R1617" i="20"/>
  <c r="S1617" i="20" s="1"/>
  <c r="Q1617" i="20"/>
  <c r="N1617" i="20"/>
  <c r="R1616" i="20"/>
  <c r="S1616" i="20"/>
  <c r="Q1616" i="20"/>
  <c r="N1616" i="20"/>
  <c r="R1615" i="20"/>
  <c r="S1615" i="20" s="1"/>
  <c r="Q1615" i="20"/>
  <c r="N1615" i="20"/>
  <c r="R1614" i="20"/>
  <c r="S1614" i="20" s="1"/>
  <c r="Q1614" i="20"/>
  <c r="N1614" i="20"/>
  <c r="R1613" i="20"/>
  <c r="S1613" i="20"/>
  <c r="Q1613" i="20"/>
  <c r="N1613" i="20"/>
  <c r="R1612" i="20"/>
  <c r="S1612" i="20" s="1"/>
  <c r="Q1612" i="20"/>
  <c r="N1612" i="20"/>
  <c r="R1611" i="20"/>
  <c r="S1611" i="20" s="1"/>
  <c r="Q1611" i="20"/>
  <c r="N1611" i="20"/>
  <c r="R1610" i="20"/>
  <c r="S1610" i="20"/>
  <c r="Q1610" i="20"/>
  <c r="N1610" i="20"/>
  <c r="R1609" i="20"/>
  <c r="S1609" i="20" s="1"/>
  <c r="Q1609" i="20"/>
  <c r="N1609" i="20"/>
  <c r="R1608" i="20"/>
  <c r="S1608" i="20" s="1"/>
  <c r="Q1608" i="20"/>
  <c r="N1608" i="20"/>
  <c r="R1607" i="20"/>
  <c r="S1607" i="20"/>
  <c r="Q1607" i="20"/>
  <c r="N1607" i="20"/>
  <c r="R1606" i="20"/>
  <c r="S1606" i="20" s="1"/>
  <c r="Q1606" i="20"/>
  <c r="N1606" i="20"/>
  <c r="R1605" i="20"/>
  <c r="S1605" i="20" s="1"/>
  <c r="Q1605" i="20"/>
  <c r="N1605" i="20"/>
  <c r="R1604" i="20"/>
  <c r="S1604" i="20"/>
  <c r="Q1604" i="20"/>
  <c r="N1604" i="20"/>
  <c r="R1603" i="20"/>
  <c r="S1603" i="20" s="1"/>
  <c r="Q1603" i="20"/>
  <c r="N1603" i="20"/>
  <c r="R1602" i="20"/>
  <c r="S1602" i="20" s="1"/>
  <c r="Q1602" i="20"/>
  <c r="N1602" i="20"/>
  <c r="R1601" i="20"/>
  <c r="S1601" i="20"/>
  <c r="Q1601" i="20"/>
  <c r="N1601" i="20"/>
  <c r="R1600" i="20"/>
  <c r="S1600" i="20" s="1"/>
  <c r="Q1600" i="20"/>
  <c r="N1600" i="20"/>
  <c r="R1599" i="20"/>
  <c r="S1599" i="20" s="1"/>
  <c r="Q1599" i="20"/>
  <c r="N1599" i="20"/>
  <c r="R1598" i="20"/>
  <c r="S1598" i="20"/>
  <c r="Q1598" i="20"/>
  <c r="N1598" i="20"/>
  <c r="R1597" i="20"/>
  <c r="S1597" i="20" s="1"/>
  <c r="Q1597" i="20"/>
  <c r="N1597" i="20"/>
  <c r="R1596" i="20"/>
  <c r="S1596" i="20" s="1"/>
  <c r="Q1596" i="20"/>
  <c r="N1596" i="20"/>
  <c r="R1595" i="20"/>
  <c r="S1595" i="20"/>
  <c r="Q1595" i="20"/>
  <c r="N1595" i="20"/>
  <c r="R1594" i="20"/>
  <c r="S1594" i="20" s="1"/>
  <c r="Q1594" i="20"/>
  <c r="N1594" i="20"/>
  <c r="R1593" i="20"/>
  <c r="S1593" i="20" s="1"/>
  <c r="Q1593" i="20"/>
  <c r="N1593" i="20"/>
  <c r="R1592" i="20"/>
  <c r="S1592" i="20"/>
  <c r="Q1592" i="20"/>
  <c r="N1592" i="20"/>
  <c r="R1591" i="20"/>
  <c r="S1591" i="20" s="1"/>
  <c r="Q1591" i="20"/>
  <c r="N1591" i="20"/>
  <c r="R1590" i="20"/>
  <c r="S1590" i="20" s="1"/>
  <c r="Q1590" i="20"/>
  <c r="N1590" i="20"/>
  <c r="R1589" i="20"/>
  <c r="S1589" i="20"/>
  <c r="Q1589" i="20"/>
  <c r="N1589" i="20"/>
  <c r="R1588" i="20"/>
  <c r="S1588" i="20" s="1"/>
  <c r="Q1588" i="20"/>
  <c r="N1588" i="20"/>
  <c r="R1587" i="20"/>
  <c r="S1587" i="20" s="1"/>
  <c r="Q1587" i="20"/>
  <c r="N1587" i="20"/>
  <c r="R1586" i="20"/>
  <c r="S1586" i="20"/>
  <c r="Q1586" i="20"/>
  <c r="N1586" i="20"/>
  <c r="R1585" i="20"/>
  <c r="S1585" i="20" s="1"/>
  <c r="Q1585" i="20"/>
  <c r="N1585" i="20"/>
  <c r="R1584" i="20"/>
  <c r="S1584" i="20" s="1"/>
  <c r="Q1584" i="20"/>
  <c r="N1584" i="20"/>
  <c r="R1583" i="20"/>
  <c r="S1583" i="20"/>
  <c r="Q1583" i="20"/>
  <c r="N1583" i="20"/>
  <c r="R1582" i="20"/>
  <c r="S1582" i="20" s="1"/>
  <c r="Q1582" i="20"/>
  <c r="N1582" i="20"/>
  <c r="R1581" i="20"/>
  <c r="S1581" i="20" s="1"/>
  <c r="Q1581" i="20"/>
  <c r="N1581" i="20"/>
  <c r="R1580" i="20"/>
  <c r="S1580" i="20"/>
  <c r="Q1580" i="20"/>
  <c r="N1580" i="20"/>
  <c r="R1579" i="20"/>
  <c r="S1579" i="20" s="1"/>
  <c r="Q1579" i="20"/>
  <c r="N1579" i="20"/>
  <c r="R1578" i="20"/>
  <c r="S1578" i="20" s="1"/>
  <c r="Q1578" i="20"/>
  <c r="N1578" i="20"/>
  <c r="R1577" i="20"/>
  <c r="S1577" i="20"/>
  <c r="Q1577" i="20"/>
  <c r="N1577" i="20"/>
  <c r="R1576" i="20"/>
  <c r="S1576" i="20" s="1"/>
  <c r="Q1576" i="20"/>
  <c r="N1576" i="20"/>
  <c r="R1575" i="20"/>
  <c r="S1575" i="20" s="1"/>
  <c r="Q1575" i="20"/>
  <c r="N1575" i="20"/>
  <c r="R1574" i="20"/>
  <c r="S1574" i="20"/>
  <c r="Q1574" i="20"/>
  <c r="N1574" i="20"/>
  <c r="R1573" i="20"/>
  <c r="S1573" i="20" s="1"/>
  <c r="Q1573" i="20"/>
  <c r="N1573" i="20"/>
  <c r="R1572" i="20"/>
  <c r="S1572" i="20" s="1"/>
  <c r="Q1572" i="20"/>
  <c r="N1572" i="20"/>
  <c r="R1571" i="20"/>
  <c r="S1571" i="20"/>
  <c r="Q1571" i="20"/>
  <c r="N1571" i="20"/>
  <c r="R1570" i="20"/>
  <c r="S1570" i="20" s="1"/>
  <c r="Q1570" i="20"/>
  <c r="N1570" i="20"/>
  <c r="R1569" i="20"/>
  <c r="S1569" i="20" s="1"/>
  <c r="Q1569" i="20"/>
  <c r="N1569" i="20"/>
  <c r="R1568" i="20"/>
  <c r="S1568" i="20"/>
  <c r="Q1568" i="20"/>
  <c r="N1568" i="20"/>
  <c r="R1567" i="20"/>
  <c r="S1567" i="20" s="1"/>
  <c r="Q1567" i="20"/>
  <c r="N1567" i="20"/>
  <c r="R1566" i="20"/>
  <c r="S1566" i="20" s="1"/>
  <c r="Q1566" i="20"/>
  <c r="N1566" i="20"/>
  <c r="R1565" i="20"/>
  <c r="S1565" i="20"/>
  <c r="Q1565" i="20"/>
  <c r="N1565" i="20"/>
  <c r="R1564" i="20"/>
  <c r="S1564" i="20" s="1"/>
  <c r="Q1564" i="20"/>
  <c r="N1564" i="20"/>
  <c r="R1563" i="20"/>
  <c r="S1563" i="20" s="1"/>
  <c r="Q1563" i="20"/>
  <c r="N1563" i="20"/>
  <c r="R1562" i="20"/>
  <c r="S1562" i="20"/>
  <c r="Q1562" i="20"/>
  <c r="N1562" i="20"/>
  <c r="R1561" i="20"/>
  <c r="S1561" i="20" s="1"/>
  <c r="Q1561" i="20"/>
  <c r="N1561" i="20"/>
  <c r="R1560" i="20"/>
  <c r="S1560" i="20" s="1"/>
  <c r="Q1560" i="20"/>
  <c r="N1560" i="20"/>
  <c r="R1559" i="20"/>
  <c r="S1559" i="20"/>
  <c r="Q1559" i="20"/>
  <c r="N1559" i="20"/>
  <c r="R1558" i="20"/>
  <c r="S1558" i="20" s="1"/>
  <c r="Q1558" i="20"/>
  <c r="N1558" i="20"/>
  <c r="R1557" i="20"/>
  <c r="S1557" i="20" s="1"/>
  <c r="Q1557" i="20"/>
  <c r="N1557" i="20"/>
  <c r="R1556" i="20"/>
  <c r="S1556" i="20"/>
  <c r="Q1556" i="20"/>
  <c r="N1556" i="20"/>
  <c r="R1555" i="20"/>
  <c r="S1555" i="20" s="1"/>
  <c r="Q1555" i="20"/>
  <c r="N1555" i="20"/>
  <c r="R1554" i="20"/>
  <c r="S1554" i="20" s="1"/>
  <c r="Q1554" i="20"/>
  <c r="N1554" i="20"/>
  <c r="R1553" i="20"/>
  <c r="S1553" i="20"/>
  <c r="Q1553" i="20"/>
  <c r="N1553" i="20"/>
  <c r="R1552" i="20"/>
  <c r="S1552" i="20" s="1"/>
  <c r="Q1552" i="20"/>
  <c r="N1552" i="20"/>
  <c r="R1551" i="20"/>
  <c r="S1551" i="20" s="1"/>
  <c r="Q1551" i="20"/>
  <c r="N1551" i="20"/>
  <c r="R1550" i="20"/>
  <c r="S1550" i="20"/>
  <c r="Q1550" i="20"/>
  <c r="N1550" i="20"/>
  <c r="R1549" i="20"/>
  <c r="S1549" i="20" s="1"/>
  <c r="Q1549" i="20"/>
  <c r="N1549" i="20"/>
  <c r="R1548" i="20"/>
  <c r="S1548" i="20" s="1"/>
  <c r="Q1548" i="20"/>
  <c r="N1548" i="20"/>
  <c r="R1547" i="20"/>
  <c r="S1547" i="20"/>
  <c r="Q1547" i="20"/>
  <c r="N1547" i="20"/>
  <c r="R1546" i="20"/>
  <c r="S1546" i="20" s="1"/>
  <c r="Q1546" i="20"/>
  <c r="N1546" i="20"/>
  <c r="R1545" i="20"/>
  <c r="S1545" i="20" s="1"/>
  <c r="Q1545" i="20"/>
  <c r="N1545" i="20"/>
  <c r="R1544" i="20"/>
  <c r="S1544" i="20"/>
  <c r="Q1544" i="20"/>
  <c r="N1544" i="20"/>
  <c r="R1543" i="20"/>
  <c r="S1543" i="20" s="1"/>
  <c r="Q1543" i="20"/>
  <c r="N1543" i="20"/>
  <c r="R1542" i="20"/>
  <c r="S1542" i="20" s="1"/>
  <c r="Q1542" i="20"/>
  <c r="N1542" i="20"/>
  <c r="R1541" i="20"/>
  <c r="S1541" i="20"/>
  <c r="Q1541" i="20"/>
  <c r="N1541" i="20"/>
  <c r="R1540" i="20"/>
  <c r="S1540" i="20" s="1"/>
  <c r="Q1540" i="20"/>
  <c r="N1540" i="20"/>
  <c r="R1539" i="20"/>
  <c r="S1539" i="20" s="1"/>
  <c r="Q1539" i="20"/>
  <c r="N1539" i="20"/>
  <c r="R1538" i="20"/>
  <c r="S1538" i="20"/>
  <c r="Q1538" i="20"/>
  <c r="N1538" i="20"/>
  <c r="R1537" i="20"/>
  <c r="S1537" i="20" s="1"/>
  <c r="Q1537" i="20"/>
  <c r="N1537" i="20"/>
  <c r="R1536" i="20"/>
  <c r="S1536" i="20" s="1"/>
  <c r="Q1536" i="20"/>
  <c r="N1536" i="20"/>
  <c r="R1535" i="20"/>
  <c r="S1535" i="20"/>
  <c r="Q1535" i="20"/>
  <c r="N1535" i="20"/>
  <c r="R1534" i="20"/>
  <c r="S1534" i="20" s="1"/>
  <c r="Q1534" i="20"/>
  <c r="N1534" i="20"/>
  <c r="R1533" i="20"/>
  <c r="S1533" i="20" s="1"/>
  <c r="Q1533" i="20"/>
  <c r="N1533" i="20"/>
  <c r="R1532" i="20"/>
  <c r="S1532" i="20"/>
  <c r="Q1532" i="20"/>
  <c r="N1532" i="20"/>
  <c r="R1531" i="20"/>
  <c r="S1531" i="20" s="1"/>
  <c r="Q1531" i="20"/>
  <c r="N1531" i="20"/>
  <c r="R1530" i="20"/>
  <c r="S1530" i="20" s="1"/>
  <c r="Q1530" i="20"/>
  <c r="N1530" i="20"/>
  <c r="R1529" i="20"/>
  <c r="S1529" i="20"/>
  <c r="Q1529" i="20"/>
  <c r="N1529" i="20"/>
  <c r="R1528" i="20"/>
  <c r="S1528" i="20" s="1"/>
  <c r="Q1528" i="20"/>
  <c r="N1528" i="20"/>
  <c r="R1527" i="20"/>
  <c r="S1527" i="20" s="1"/>
  <c r="Q1527" i="20"/>
  <c r="N1527" i="20"/>
  <c r="R1526" i="20"/>
  <c r="S1526" i="20"/>
  <c r="Q1526" i="20"/>
  <c r="N1526" i="20"/>
  <c r="R1525" i="20"/>
  <c r="S1525" i="20" s="1"/>
  <c r="Q1525" i="20"/>
  <c r="N1525" i="20"/>
  <c r="R1524" i="20"/>
  <c r="S1524" i="20" s="1"/>
  <c r="Q1524" i="20"/>
  <c r="N1524" i="20"/>
  <c r="R1523" i="20"/>
  <c r="S1523" i="20"/>
  <c r="Q1523" i="20"/>
  <c r="N1523" i="20"/>
  <c r="R1522" i="20"/>
  <c r="S1522" i="20" s="1"/>
  <c r="Q1522" i="20"/>
  <c r="N1522" i="20"/>
  <c r="R1521" i="20"/>
  <c r="S1521" i="20" s="1"/>
  <c r="Q1521" i="20"/>
  <c r="N1521" i="20"/>
  <c r="R1520" i="20"/>
  <c r="S1520" i="20"/>
  <c r="Q1520" i="20"/>
  <c r="N1520" i="20"/>
  <c r="R1519" i="20"/>
  <c r="S1519" i="20" s="1"/>
  <c r="Q1519" i="20"/>
  <c r="N1519" i="20"/>
  <c r="R1518" i="20"/>
  <c r="S1518" i="20" s="1"/>
  <c r="Q1518" i="20"/>
  <c r="N1518" i="20"/>
  <c r="R1517" i="20"/>
  <c r="S1517" i="20"/>
  <c r="Q1517" i="20"/>
  <c r="N1517" i="20"/>
  <c r="R1516" i="20"/>
  <c r="S1516" i="20" s="1"/>
  <c r="Q1516" i="20"/>
  <c r="N1516" i="20"/>
  <c r="R1515" i="20"/>
  <c r="S1515" i="20" s="1"/>
  <c r="Q1515" i="20"/>
  <c r="N1515" i="20"/>
  <c r="R1514" i="20"/>
  <c r="S1514" i="20"/>
  <c r="Q1514" i="20"/>
  <c r="N1514" i="20"/>
  <c r="R1513" i="20"/>
  <c r="S1513" i="20" s="1"/>
  <c r="Q1513" i="20"/>
  <c r="N1513" i="20"/>
  <c r="R1512" i="20"/>
  <c r="S1512" i="20" s="1"/>
  <c r="Q1512" i="20"/>
  <c r="N1512" i="20"/>
  <c r="R1511" i="20"/>
  <c r="S1511" i="20"/>
  <c r="Q1511" i="20"/>
  <c r="N1511" i="20"/>
  <c r="R1510" i="20"/>
  <c r="S1510" i="20" s="1"/>
  <c r="Q1510" i="20"/>
  <c r="N1510" i="20"/>
  <c r="R1509" i="20"/>
  <c r="S1509" i="20" s="1"/>
  <c r="Q1509" i="20"/>
  <c r="N1509" i="20"/>
  <c r="R1508" i="20"/>
  <c r="S1508" i="20"/>
  <c r="Q1508" i="20"/>
  <c r="N1508" i="20"/>
  <c r="R1507" i="20"/>
  <c r="S1507" i="20" s="1"/>
  <c r="Q1507" i="20"/>
  <c r="N1507" i="20"/>
  <c r="R1506" i="20"/>
  <c r="S1506" i="20" s="1"/>
  <c r="Q1506" i="20"/>
  <c r="N1506" i="20"/>
  <c r="R1505" i="20"/>
  <c r="S1505" i="20"/>
  <c r="Q1505" i="20"/>
  <c r="N1505" i="20"/>
  <c r="R1504" i="20"/>
  <c r="S1504" i="20" s="1"/>
  <c r="Q1504" i="20"/>
  <c r="N1504" i="20"/>
  <c r="R1503" i="20"/>
  <c r="S1503" i="20" s="1"/>
  <c r="Q1503" i="20"/>
  <c r="N1503" i="20"/>
  <c r="R1502" i="20"/>
  <c r="S1502" i="20"/>
  <c r="Q1502" i="20"/>
  <c r="N1502" i="20"/>
  <c r="R1501" i="20"/>
  <c r="S1501" i="20" s="1"/>
  <c r="Q1501" i="20"/>
  <c r="N1501" i="20"/>
  <c r="R1500" i="20"/>
  <c r="S1500" i="20" s="1"/>
  <c r="Q1500" i="20"/>
  <c r="N1500" i="20"/>
  <c r="R1499" i="20"/>
  <c r="S1499" i="20"/>
  <c r="Q1499" i="20"/>
  <c r="N1499" i="20"/>
  <c r="R1498" i="20"/>
  <c r="S1498" i="20" s="1"/>
  <c r="Q1498" i="20"/>
  <c r="N1498" i="20"/>
  <c r="R1497" i="20"/>
  <c r="S1497" i="20" s="1"/>
  <c r="Q1497" i="20"/>
  <c r="N1497" i="20"/>
  <c r="R1496" i="20"/>
  <c r="S1496" i="20"/>
  <c r="Q1496" i="20"/>
  <c r="N1496" i="20"/>
  <c r="R1495" i="20"/>
  <c r="S1495" i="20" s="1"/>
  <c r="Q1495" i="20"/>
  <c r="N1495" i="20"/>
  <c r="R1494" i="20"/>
  <c r="S1494" i="20" s="1"/>
  <c r="Q1494" i="20"/>
  <c r="N1494" i="20"/>
  <c r="R1493" i="20"/>
  <c r="S1493" i="20"/>
  <c r="Q1493" i="20"/>
  <c r="N1493" i="20"/>
  <c r="R1492" i="20"/>
  <c r="S1492" i="20" s="1"/>
  <c r="Q1492" i="20"/>
  <c r="N1492" i="20"/>
  <c r="R1491" i="20"/>
  <c r="S1491" i="20" s="1"/>
  <c r="Q1491" i="20"/>
  <c r="N1491" i="20"/>
  <c r="R1490" i="20"/>
  <c r="S1490" i="20"/>
  <c r="Q1490" i="20"/>
  <c r="N1490" i="20"/>
  <c r="R1489" i="20"/>
  <c r="S1489" i="20" s="1"/>
  <c r="Q1489" i="20"/>
  <c r="N1489" i="20"/>
  <c r="R1488" i="20"/>
  <c r="S1488" i="20" s="1"/>
  <c r="Q1488" i="20"/>
  <c r="N1488" i="20"/>
  <c r="R1487" i="20"/>
  <c r="S1487" i="20"/>
  <c r="Q1487" i="20"/>
  <c r="N1487" i="20"/>
  <c r="R1486" i="20"/>
  <c r="S1486" i="20" s="1"/>
  <c r="Q1486" i="20"/>
  <c r="N1486" i="20"/>
  <c r="R1485" i="20"/>
  <c r="S1485" i="20" s="1"/>
  <c r="Q1485" i="20"/>
  <c r="N1485" i="20"/>
  <c r="R1484" i="20"/>
  <c r="S1484" i="20"/>
  <c r="Q1484" i="20"/>
  <c r="N1484" i="20"/>
  <c r="R1483" i="20"/>
  <c r="S1483" i="20" s="1"/>
  <c r="Q1483" i="20"/>
  <c r="N1483" i="20"/>
  <c r="R1482" i="20"/>
  <c r="S1482" i="20" s="1"/>
  <c r="Q1482" i="20"/>
  <c r="N1482" i="20"/>
  <c r="R1481" i="20"/>
  <c r="S1481" i="20"/>
  <c r="Q1481" i="20"/>
  <c r="N1481" i="20"/>
  <c r="R1480" i="20"/>
  <c r="S1480" i="20" s="1"/>
  <c r="Q1480" i="20"/>
  <c r="N1480" i="20"/>
  <c r="R1479" i="20"/>
  <c r="S1479" i="20" s="1"/>
  <c r="Q1479" i="20"/>
  <c r="N1479" i="20"/>
  <c r="R1478" i="20"/>
  <c r="S1478" i="20"/>
  <c r="Q1478" i="20"/>
  <c r="N1478" i="20"/>
  <c r="R1477" i="20"/>
  <c r="S1477" i="20" s="1"/>
  <c r="Q1477" i="20"/>
  <c r="N1477" i="20"/>
  <c r="R1476" i="20"/>
  <c r="S1476" i="20" s="1"/>
  <c r="Q1476" i="20"/>
  <c r="N1476" i="20"/>
  <c r="R1475" i="20"/>
  <c r="S1475" i="20"/>
  <c r="Q1475" i="20"/>
  <c r="N1475" i="20"/>
  <c r="R1474" i="20"/>
  <c r="S1474" i="20" s="1"/>
  <c r="Q1474" i="20"/>
  <c r="N1474" i="20"/>
  <c r="R1473" i="20"/>
  <c r="S1473" i="20" s="1"/>
  <c r="Q1473" i="20"/>
  <c r="N1473" i="20"/>
  <c r="R1472" i="20"/>
  <c r="S1472" i="20"/>
  <c r="Q1472" i="20"/>
  <c r="N1472" i="20"/>
  <c r="R1471" i="20"/>
  <c r="S1471" i="20" s="1"/>
  <c r="Q1471" i="20"/>
  <c r="N1471" i="20"/>
  <c r="R1470" i="20"/>
  <c r="S1470" i="20" s="1"/>
  <c r="Q1470" i="20"/>
  <c r="N1470" i="20"/>
  <c r="R1469" i="20"/>
  <c r="S1469" i="20"/>
  <c r="Q1469" i="20"/>
  <c r="N1469" i="20"/>
  <c r="R1468" i="20"/>
  <c r="S1468" i="20" s="1"/>
  <c r="Q1468" i="20"/>
  <c r="N1468" i="20"/>
  <c r="R1467" i="20"/>
  <c r="S1467" i="20" s="1"/>
  <c r="Q1467" i="20"/>
  <c r="N1467" i="20"/>
  <c r="R1466" i="20"/>
  <c r="S1466" i="20"/>
  <c r="Q1466" i="20"/>
  <c r="N1466" i="20"/>
  <c r="R1465" i="20"/>
  <c r="S1465" i="20" s="1"/>
  <c r="Q1465" i="20"/>
  <c r="N1465" i="20"/>
  <c r="R1464" i="20"/>
  <c r="S1464" i="20" s="1"/>
  <c r="Q1464" i="20"/>
  <c r="N1464" i="20"/>
  <c r="R1463" i="20"/>
  <c r="S1463" i="20" s="1"/>
  <c r="Q1463" i="20"/>
  <c r="N1463" i="20"/>
  <c r="R1462" i="20"/>
  <c r="S1462" i="20" s="1"/>
  <c r="Q1462" i="20"/>
  <c r="N1462" i="20"/>
  <c r="R1461" i="20"/>
  <c r="S1461" i="20" s="1"/>
  <c r="Q1461" i="20"/>
  <c r="N1461" i="20"/>
  <c r="R1460" i="20"/>
  <c r="S1460" i="20" s="1"/>
  <c r="Q1460" i="20"/>
  <c r="N1460" i="20"/>
  <c r="R1459" i="20"/>
  <c r="S1459" i="20" s="1"/>
  <c r="Q1459" i="20"/>
  <c r="N1459" i="20"/>
  <c r="R1458" i="20"/>
  <c r="S1458" i="20" s="1"/>
  <c r="Q1458" i="20"/>
  <c r="N1458" i="20"/>
  <c r="R1457" i="20"/>
  <c r="S1457" i="20" s="1"/>
  <c r="Q1457" i="20"/>
  <c r="N1457" i="20"/>
  <c r="R1456" i="20"/>
  <c r="S1456" i="20" s="1"/>
  <c r="Q1456" i="20"/>
  <c r="N1456" i="20"/>
  <c r="R1455" i="20"/>
  <c r="S1455" i="20" s="1"/>
  <c r="Q1455" i="20"/>
  <c r="N1455" i="20"/>
  <c r="R1454" i="20"/>
  <c r="S1454" i="20"/>
  <c r="Q1454" i="20"/>
  <c r="N1454" i="20"/>
  <c r="R1453" i="20"/>
  <c r="S1453" i="20" s="1"/>
  <c r="Q1453" i="20"/>
  <c r="N1453" i="20"/>
  <c r="R1452" i="20"/>
  <c r="S1452" i="20" s="1"/>
  <c r="Q1452" i="20"/>
  <c r="N1452" i="20"/>
  <c r="R1451" i="20"/>
  <c r="S1451" i="20"/>
  <c r="Q1451" i="20"/>
  <c r="N1451" i="20"/>
  <c r="R1450" i="20"/>
  <c r="S1450" i="20" s="1"/>
  <c r="Q1450" i="20"/>
  <c r="N1450" i="20"/>
  <c r="R1449" i="20"/>
  <c r="S1449" i="20" s="1"/>
  <c r="Q1449" i="20"/>
  <c r="N1449" i="20"/>
  <c r="R1448" i="20"/>
  <c r="S1448" i="20"/>
  <c r="Q1448" i="20"/>
  <c r="N1448" i="20"/>
  <c r="R1447" i="20"/>
  <c r="S1447" i="20" s="1"/>
  <c r="Q1447" i="20"/>
  <c r="N1447" i="20"/>
  <c r="R1446" i="20"/>
  <c r="S1446" i="20" s="1"/>
  <c r="Q1446" i="20"/>
  <c r="N1446" i="20"/>
  <c r="R1445" i="20"/>
  <c r="S1445" i="20" s="1"/>
  <c r="Q1445" i="20"/>
  <c r="N1445" i="20"/>
  <c r="R1444" i="20"/>
  <c r="S1444" i="20" s="1"/>
  <c r="Q1444" i="20"/>
  <c r="N1444" i="20"/>
  <c r="R1443" i="20"/>
  <c r="S1443" i="20" s="1"/>
  <c r="Q1443" i="20"/>
  <c r="N1443" i="20"/>
  <c r="R1442" i="20"/>
  <c r="S1442" i="20"/>
  <c r="Q1442" i="20"/>
  <c r="N1442" i="20"/>
  <c r="R1441" i="20"/>
  <c r="S1441" i="20" s="1"/>
  <c r="Q1441" i="20"/>
  <c r="N1441" i="20"/>
  <c r="R1440" i="20"/>
  <c r="S1440" i="20" s="1"/>
  <c r="Q1440" i="20"/>
  <c r="N1440" i="20"/>
  <c r="R1439" i="20"/>
  <c r="S1439" i="20"/>
  <c r="Q1439" i="20"/>
  <c r="N1439" i="20"/>
  <c r="R1438" i="20"/>
  <c r="S1438" i="20" s="1"/>
  <c r="Q1438" i="20"/>
  <c r="N1438" i="20"/>
  <c r="R1437" i="20"/>
  <c r="S1437" i="20" s="1"/>
  <c r="Q1437" i="20"/>
  <c r="N1437" i="20"/>
  <c r="R1436" i="20"/>
  <c r="S1436" i="20"/>
  <c r="Q1436" i="20"/>
  <c r="N1436" i="20"/>
  <c r="R1435" i="20"/>
  <c r="S1435" i="20" s="1"/>
  <c r="Q1435" i="20"/>
  <c r="N1435" i="20"/>
  <c r="R1434" i="20"/>
  <c r="S1434" i="20" s="1"/>
  <c r="Q1434" i="20"/>
  <c r="N1434" i="20"/>
  <c r="R1433" i="20"/>
  <c r="S1433" i="20"/>
  <c r="Q1433" i="20"/>
  <c r="N1433" i="20"/>
  <c r="R1432" i="20"/>
  <c r="S1432" i="20" s="1"/>
  <c r="Q1432" i="20"/>
  <c r="N1432" i="20"/>
  <c r="R1431" i="20"/>
  <c r="S1431" i="20" s="1"/>
  <c r="Q1431" i="20"/>
  <c r="N1431" i="20"/>
  <c r="R1430" i="20"/>
  <c r="S1430" i="20"/>
  <c r="Q1430" i="20"/>
  <c r="N1430" i="20"/>
  <c r="R1429" i="20"/>
  <c r="S1429" i="20" s="1"/>
  <c r="Q1429" i="20"/>
  <c r="N1429" i="20"/>
  <c r="R1428" i="20"/>
  <c r="S1428" i="20" s="1"/>
  <c r="Q1428" i="20"/>
  <c r="N1428" i="20"/>
  <c r="R1427" i="20"/>
  <c r="S1427" i="20" s="1"/>
  <c r="Q1427" i="20"/>
  <c r="N1427" i="20"/>
  <c r="R1426" i="20"/>
  <c r="S1426" i="20" s="1"/>
  <c r="Q1426" i="20"/>
  <c r="N1426" i="20"/>
  <c r="R1425" i="20"/>
  <c r="S1425" i="20" s="1"/>
  <c r="Q1425" i="20"/>
  <c r="N1425" i="20"/>
  <c r="R1424" i="20"/>
  <c r="S1424" i="20"/>
  <c r="Q1424" i="20"/>
  <c r="N1424" i="20"/>
  <c r="R1423" i="20"/>
  <c r="S1423" i="20" s="1"/>
  <c r="Q1423" i="20"/>
  <c r="N1423" i="20"/>
  <c r="R1422" i="20"/>
  <c r="S1422" i="20" s="1"/>
  <c r="Q1422" i="20"/>
  <c r="N1422" i="20"/>
  <c r="R1421" i="20"/>
  <c r="S1421" i="20" s="1"/>
  <c r="Q1421" i="20"/>
  <c r="N1421" i="20"/>
  <c r="R1420" i="20"/>
  <c r="S1420" i="20" s="1"/>
  <c r="Q1420" i="20"/>
  <c r="N1420" i="20"/>
  <c r="R1419" i="20"/>
  <c r="S1419" i="20" s="1"/>
  <c r="Q1419" i="20"/>
  <c r="N1419" i="20"/>
  <c r="R1418" i="20"/>
  <c r="S1418" i="20"/>
  <c r="Q1418" i="20"/>
  <c r="N1418" i="20"/>
  <c r="R1417" i="20"/>
  <c r="S1417" i="20" s="1"/>
  <c r="Q1417" i="20"/>
  <c r="N1417" i="20"/>
  <c r="R1416" i="20"/>
  <c r="S1416" i="20" s="1"/>
  <c r="Q1416" i="20"/>
  <c r="N1416" i="20"/>
  <c r="R1415" i="20"/>
  <c r="S1415" i="20"/>
  <c r="Q1415" i="20"/>
  <c r="N1415" i="20"/>
  <c r="R1414" i="20"/>
  <c r="S1414" i="20" s="1"/>
  <c r="Q1414" i="20"/>
  <c r="N1414" i="20"/>
  <c r="R1413" i="20"/>
  <c r="S1413" i="20" s="1"/>
  <c r="Q1413" i="20"/>
  <c r="N1413" i="20"/>
  <c r="R1412" i="20"/>
  <c r="S1412" i="20" s="1"/>
  <c r="Q1412" i="20"/>
  <c r="N1412" i="20"/>
  <c r="R1411" i="20"/>
  <c r="S1411" i="20" s="1"/>
  <c r="Q1411" i="20"/>
  <c r="N1411" i="20"/>
  <c r="R1410" i="20"/>
  <c r="S1410" i="20" s="1"/>
  <c r="Q1410" i="20"/>
  <c r="N1410" i="20"/>
  <c r="R1409" i="20"/>
  <c r="S1409" i="20" s="1"/>
  <c r="Q1409" i="20"/>
  <c r="N1409" i="20"/>
  <c r="R1408" i="20"/>
  <c r="S1408" i="20" s="1"/>
  <c r="Q1408" i="20"/>
  <c r="N1408" i="20"/>
  <c r="R1407" i="20"/>
  <c r="S1407" i="20" s="1"/>
  <c r="Q1407" i="20"/>
  <c r="N1407" i="20"/>
  <c r="R1406" i="20"/>
  <c r="S1406" i="20"/>
  <c r="Q1406" i="20"/>
  <c r="N1406" i="20"/>
  <c r="R1405" i="20"/>
  <c r="S1405" i="20" s="1"/>
  <c r="Q1405" i="20"/>
  <c r="N1405" i="20"/>
  <c r="R1404" i="20"/>
  <c r="S1404" i="20" s="1"/>
  <c r="Q1404" i="20"/>
  <c r="N1404" i="20"/>
  <c r="R1403" i="20"/>
  <c r="S1403" i="20" s="1"/>
  <c r="Q1403" i="20"/>
  <c r="N1403" i="20"/>
  <c r="R1402" i="20"/>
  <c r="S1402" i="20" s="1"/>
  <c r="Q1402" i="20"/>
  <c r="N1402" i="20"/>
  <c r="R1401" i="20"/>
  <c r="S1401" i="20" s="1"/>
  <c r="Q1401" i="20"/>
  <c r="N1401" i="20"/>
  <c r="R1400" i="20"/>
  <c r="S1400" i="20"/>
  <c r="Q1400" i="20"/>
  <c r="N1400" i="20"/>
  <c r="R1399" i="20"/>
  <c r="S1399" i="20" s="1"/>
  <c r="Q1399" i="20"/>
  <c r="N1399" i="20"/>
  <c r="R1398" i="20"/>
  <c r="S1398" i="20" s="1"/>
  <c r="Q1398" i="20"/>
  <c r="N1398" i="20"/>
  <c r="R1397" i="20"/>
  <c r="S1397" i="20"/>
  <c r="Q1397" i="20"/>
  <c r="N1397" i="20"/>
  <c r="R1396" i="20"/>
  <c r="S1396" i="20" s="1"/>
  <c r="Q1396" i="20"/>
  <c r="N1396" i="20"/>
  <c r="R1395" i="20"/>
  <c r="S1395" i="20" s="1"/>
  <c r="Q1395" i="20"/>
  <c r="N1395" i="20"/>
  <c r="R1394" i="20"/>
  <c r="S1394" i="20"/>
  <c r="Q1394" i="20"/>
  <c r="N1394" i="20"/>
  <c r="R1393" i="20"/>
  <c r="S1393" i="20" s="1"/>
  <c r="Q1393" i="20"/>
  <c r="N1393" i="20"/>
  <c r="R1392" i="20"/>
  <c r="S1392" i="20" s="1"/>
  <c r="Q1392" i="20"/>
  <c r="N1392" i="20"/>
  <c r="R1391" i="20"/>
  <c r="S1391" i="20" s="1"/>
  <c r="Q1391" i="20"/>
  <c r="N1391" i="20"/>
  <c r="R1390" i="20"/>
  <c r="S1390" i="20" s="1"/>
  <c r="Q1390" i="20"/>
  <c r="N1390" i="20"/>
  <c r="R1389" i="20"/>
  <c r="S1389" i="20" s="1"/>
  <c r="Q1389" i="20"/>
  <c r="N1389" i="20"/>
  <c r="R1388" i="20"/>
  <c r="S1388" i="20"/>
  <c r="Q1388" i="20"/>
  <c r="N1388" i="20"/>
  <c r="R1387" i="20"/>
  <c r="S1387" i="20" s="1"/>
  <c r="Q1387" i="20"/>
  <c r="N1387" i="20"/>
  <c r="R1386" i="20"/>
  <c r="S1386" i="20" s="1"/>
  <c r="Q1386" i="20"/>
  <c r="N1386" i="20"/>
  <c r="R1385" i="20"/>
  <c r="S1385" i="20"/>
  <c r="Q1385" i="20"/>
  <c r="N1385" i="20"/>
  <c r="R1384" i="20"/>
  <c r="S1384" i="20" s="1"/>
  <c r="Q1384" i="20"/>
  <c r="N1384" i="20"/>
  <c r="R1383" i="20"/>
  <c r="S1383" i="20" s="1"/>
  <c r="Q1383" i="20"/>
  <c r="N1383" i="20"/>
  <c r="R1382" i="20"/>
  <c r="S1382" i="20"/>
  <c r="Q1382" i="20"/>
  <c r="N1382" i="20"/>
  <c r="R1381" i="20"/>
  <c r="S1381" i="20" s="1"/>
  <c r="Q1381" i="20"/>
  <c r="N1381" i="20"/>
  <c r="R1380" i="20"/>
  <c r="S1380" i="20" s="1"/>
  <c r="Q1380" i="20"/>
  <c r="N1380" i="20"/>
  <c r="R1379" i="20"/>
  <c r="S1379" i="20"/>
  <c r="Q1379" i="20"/>
  <c r="N1379" i="20"/>
  <c r="R1378" i="20"/>
  <c r="S1378" i="20" s="1"/>
  <c r="Q1378" i="20"/>
  <c r="N1378" i="20"/>
  <c r="R1377" i="20"/>
  <c r="S1377" i="20" s="1"/>
  <c r="Q1377" i="20"/>
  <c r="N1377" i="20"/>
  <c r="R1376" i="20"/>
  <c r="S1376" i="20"/>
  <c r="Q1376" i="20"/>
  <c r="N1376" i="20"/>
  <c r="R1375" i="20"/>
  <c r="S1375" i="20" s="1"/>
  <c r="Q1375" i="20"/>
  <c r="N1375" i="20"/>
  <c r="R1374" i="20"/>
  <c r="S1374" i="20" s="1"/>
  <c r="Q1374" i="20"/>
  <c r="N1374" i="20"/>
  <c r="R1373" i="20"/>
  <c r="S1373" i="20" s="1"/>
  <c r="Q1373" i="20"/>
  <c r="N1373" i="20"/>
  <c r="R1372" i="20"/>
  <c r="S1372" i="20" s="1"/>
  <c r="Q1372" i="20"/>
  <c r="N1372" i="20"/>
  <c r="R1371" i="20"/>
  <c r="S1371" i="20" s="1"/>
  <c r="Q1371" i="20"/>
  <c r="N1371" i="20"/>
  <c r="R1370" i="20"/>
  <c r="S1370" i="20"/>
  <c r="Q1370" i="20"/>
  <c r="N1370" i="20"/>
  <c r="R1369" i="20"/>
  <c r="S1369" i="20" s="1"/>
  <c r="Q1369" i="20"/>
  <c r="N1369" i="20"/>
  <c r="R1368" i="20"/>
  <c r="S1368" i="20" s="1"/>
  <c r="Q1368" i="20"/>
  <c r="N1368" i="20"/>
  <c r="R1367" i="20"/>
  <c r="S1367" i="20"/>
  <c r="Q1367" i="20"/>
  <c r="N1367" i="20"/>
  <c r="R1366" i="20"/>
  <c r="S1366" i="20" s="1"/>
  <c r="Q1366" i="20"/>
  <c r="N1366" i="20"/>
  <c r="R1365" i="20"/>
  <c r="S1365" i="20" s="1"/>
  <c r="Q1365" i="20"/>
  <c r="N1365" i="20"/>
  <c r="R1364" i="20"/>
  <c r="S1364" i="20"/>
  <c r="Q1364" i="20"/>
  <c r="N1364" i="20"/>
  <c r="R1363" i="20"/>
  <c r="S1363" i="20" s="1"/>
  <c r="Q1363" i="20"/>
  <c r="N1363" i="20"/>
  <c r="R1362" i="20"/>
  <c r="S1362" i="20" s="1"/>
  <c r="Q1362" i="20"/>
  <c r="N1362" i="20"/>
  <c r="R1361" i="20"/>
  <c r="S1361" i="20"/>
  <c r="Q1361" i="20"/>
  <c r="N1361" i="20"/>
  <c r="R1360" i="20"/>
  <c r="S1360" i="20" s="1"/>
  <c r="Q1360" i="20"/>
  <c r="N1360" i="20"/>
  <c r="R1359" i="20"/>
  <c r="S1359" i="20" s="1"/>
  <c r="Q1359" i="20"/>
  <c r="N1359" i="20"/>
  <c r="R1358" i="20"/>
  <c r="S1358" i="20"/>
  <c r="Q1358" i="20"/>
  <c r="N1358" i="20"/>
  <c r="R1357" i="20"/>
  <c r="S1357" i="20" s="1"/>
  <c r="Q1357" i="20"/>
  <c r="N1357" i="20"/>
  <c r="R1356" i="20"/>
  <c r="S1356" i="20" s="1"/>
  <c r="Q1356" i="20"/>
  <c r="N1356" i="20"/>
  <c r="R1355" i="20"/>
  <c r="S1355" i="20" s="1"/>
  <c r="Q1355" i="20"/>
  <c r="N1355" i="20"/>
  <c r="R1354" i="20"/>
  <c r="S1354" i="20" s="1"/>
  <c r="Q1354" i="20"/>
  <c r="N1354" i="20"/>
  <c r="R1353" i="20"/>
  <c r="S1353" i="20" s="1"/>
  <c r="Q1353" i="20"/>
  <c r="N1353" i="20"/>
  <c r="R1352" i="20"/>
  <c r="S1352" i="20"/>
  <c r="Q1352" i="20"/>
  <c r="N1352" i="20"/>
  <c r="R1351" i="20"/>
  <c r="S1351" i="20" s="1"/>
  <c r="Q1351" i="20"/>
  <c r="N1351" i="20"/>
  <c r="R1350" i="20"/>
  <c r="S1350" i="20" s="1"/>
  <c r="Q1350" i="20"/>
  <c r="N1350" i="20"/>
  <c r="R1349" i="20"/>
  <c r="S1349" i="20"/>
  <c r="Q1349" i="20"/>
  <c r="N1349" i="20"/>
  <c r="R1348" i="20"/>
  <c r="S1348" i="20" s="1"/>
  <c r="Q1348" i="20"/>
  <c r="N1348" i="20"/>
  <c r="R1347" i="20"/>
  <c r="S1347" i="20" s="1"/>
  <c r="Q1347" i="20"/>
  <c r="N1347" i="20"/>
  <c r="R1346" i="20"/>
  <c r="S1346" i="20"/>
  <c r="Q1346" i="20"/>
  <c r="N1346" i="20"/>
  <c r="R1345" i="20"/>
  <c r="S1345" i="20" s="1"/>
  <c r="Q1345" i="20"/>
  <c r="N1345" i="20"/>
  <c r="R1344" i="20"/>
  <c r="S1344" i="20" s="1"/>
  <c r="Q1344" i="20"/>
  <c r="N1344" i="20"/>
  <c r="R1343" i="20"/>
  <c r="S1343" i="20"/>
  <c r="Q1343" i="20"/>
  <c r="N1343" i="20"/>
  <c r="R1342" i="20"/>
  <c r="S1342" i="20" s="1"/>
  <c r="Q1342" i="20"/>
  <c r="N1342" i="20"/>
  <c r="R1341" i="20"/>
  <c r="S1341" i="20"/>
  <c r="Q1341" i="20"/>
  <c r="N1341" i="20"/>
  <c r="R1340" i="20"/>
  <c r="S1340" i="20" s="1"/>
  <c r="Q1340" i="20"/>
  <c r="N1340" i="20"/>
  <c r="R1339" i="20"/>
  <c r="S1339" i="20"/>
  <c r="Q1339" i="20"/>
  <c r="N1339" i="20"/>
  <c r="R1338" i="20"/>
  <c r="S1338" i="20"/>
  <c r="Q1338" i="20"/>
  <c r="N1338" i="20"/>
  <c r="R1337" i="20"/>
  <c r="S1337" i="20" s="1"/>
  <c r="Q1337" i="20"/>
  <c r="N1337" i="20"/>
  <c r="R1336" i="20"/>
  <c r="S1336" i="20"/>
  <c r="Q1336" i="20"/>
  <c r="N1336" i="20"/>
  <c r="R1335" i="20"/>
  <c r="S1335" i="20"/>
  <c r="Q1335" i="20"/>
  <c r="N1335" i="20"/>
  <c r="R1334" i="20"/>
  <c r="S1334" i="20" s="1"/>
  <c r="Q1334" i="20"/>
  <c r="N1334" i="20"/>
  <c r="R1333" i="20"/>
  <c r="S1333" i="20"/>
  <c r="Q1333" i="20"/>
  <c r="N1333" i="20"/>
  <c r="R1332" i="20"/>
  <c r="S1332" i="20"/>
  <c r="Q1332" i="20"/>
  <c r="N1332" i="20"/>
  <c r="R1331" i="20"/>
  <c r="S1331" i="20" s="1"/>
  <c r="Q1331" i="20"/>
  <c r="N1331" i="20"/>
  <c r="R1330" i="20"/>
  <c r="S1330" i="20"/>
  <c r="Q1330" i="20"/>
  <c r="N1330" i="20"/>
  <c r="R1329" i="20"/>
  <c r="S1329" i="20" s="1"/>
  <c r="Q1329" i="20"/>
  <c r="N1329" i="20"/>
  <c r="R1328" i="20"/>
  <c r="S1328" i="20" s="1"/>
  <c r="Q1328" i="20"/>
  <c r="N1328" i="20"/>
  <c r="R1327" i="20"/>
  <c r="S1327" i="20"/>
  <c r="Q1327" i="20"/>
  <c r="N1327" i="20"/>
  <c r="R1326" i="20"/>
  <c r="S1326" i="20"/>
  <c r="Q1326" i="20"/>
  <c r="N1326" i="20"/>
  <c r="R1325" i="20"/>
  <c r="S1325" i="20" s="1"/>
  <c r="Q1325" i="20"/>
  <c r="N1325" i="20"/>
  <c r="R1324" i="20"/>
  <c r="S1324" i="20"/>
  <c r="Q1324" i="20"/>
  <c r="N1324" i="20"/>
  <c r="R1323" i="20"/>
  <c r="S1323" i="20"/>
  <c r="Q1323" i="20"/>
  <c r="N1323" i="20"/>
  <c r="R1322" i="20"/>
  <c r="S1322" i="20" s="1"/>
  <c r="Q1322" i="20"/>
  <c r="N1322" i="20"/>
  <c r="R1321" i="20"/>
  <c r="S1321" i="20"/>
  <c r="Q1321" i="20"/>
  <c r="N1321" i="20"/>
  <c r="R1320" i="20"/>
  <c r="S1320" i="20" s="1"/>
  <c r="Q1320" i="20"/>
  <c r="N1320" i="20"/>
  <c r="R1319" i="20"/>
  <c r="S1319" i="20" s="1"/>
  <c r="Q1319" i="20"/>
  <c r="N1319" i="20"/>
  <c r="R1318" i="20"/>
  <c r="S1318" i="20"/>
  <c r="Q1318" i="20"/>
  <c r="N1318" i="20"/>
  <c r="R1317" i="20"/>
  <c r="S1317" i="20" s="1"/>
  <c r="Q1317" i="20"/>
  <c r="N1317" i="20"/>
  <c r="R1316" i="20"/>
  <c r="S1316" i="20" s="1"/>
  <c r="Q1316" i="20"/>
  <c r="N1316" i="20"/>
  <c r="R1315" i="20"/>
  <c r="S1315" i="20"/>
  <c r="Q1315" i="20"/>
  <c r="N1315" i="20"/>
  <c r="R1314" i="20"/>
  <c r="S1314" i="20"/>
  <c r="Q1314" i="20"/>
  <c r="N1314" i="20"/>
  <c r="R1313" i="20"/>
  <c r="S1313" i="20" s="1"/>
  <c r="Q1313" i="20"/>
  <c r="N1313" i="20"/>
  <c r="R1312" i="20"/>
  <c r="S1312" i="20"/>
  <c r="Q1312" i="20"/>
  <c r="N1312" i="20"/>
  <c r="R1311" i="20"/>
  <c r="S1311" i="20" s="1"/>
  <c r="Q1311" i="20"/>
  <c r="N1311" i="20"/>
  <c r="R1310" i="20"/>
  <c r="S1310" i="20" s="1"/>
  <c r="Q1310" i="20"/>
  <c r="N1310" i="20"/>
  <c r="R1309" i="20"/>
  <c r="S1309" i="20"/>
  <c r="Q1309" i="20"/>
  <c r="N1309" i="20"/>
  <c r="R1308" i="20"/>
  <c r="S1308" i="20" s="1"/>
  <c r="Q1308" i="20"/>
  <c r="N1308" i="20"/>
  <c r="R1307" i="20"/>
  <c r="S1307" i="20" s="1"/>
  <c r="Q1307" i="20"/>
  <c r="N1307" i="20"/>
  <c r="R1306" i="20"/>
  <c r="S1306" i="20"/>
  <c r="Q1306" i="20"/>
  <c r="N1306" i="20"/>
  <c r="R1305" i="20"/>
  <c r="S1305" i="20"/>
  <c r="Q1305" i="20"/>
  <c r="N1305" i="20"/>
  <c r="R1304" i="20"/>
  <c r="S1304" i="20" s="1"/>
  <c r="Q1304" i="20"/>
  <c r="N1304" i="20"/>
  <c r="R1303" i="20"/>
  <c r="S1303" i="20"/>
  <c r="Q1303" i="20"/>
  <c r="N1303" i="20"/>
  <c r="R1302" i="20"/>
  <c r="S1302" i="20" s="1"/>
  <c r="Q1302" i="20"/>
  <c r="N1302" i="20"/>
  <c r="R1301" i="20"/>
  <c r="S1301" i="20" s="1"/>
  <c r="Q1301" i="20"/>
  <c r="N1301" i="20"/>
  <c r="R1300" i="20"/>
  <c r="S1300" i="20"/>
  <c r="Q1300" i="20"/>
  <c r="N1300" i="20"/>
  <c r="R1299" i="20"/>
  <c r="S1299" i="20" s="1"/>
  <c r="Q1299" i="20"/>
  <c r="N1299" i="20"/>
  <c r="R1298" i="20"/>
  <c r="S1298" i="20" s="1"/>
  <c r="Q1298" i="20"/>
  <c r="N1298" i="20"/>
  <c r="R1297" i="20"/>
  <c r="S1297" i="20" s="1"/>
  <c r="Q1297" i="20"/>
  <c r="N1297" i="20"/>
  <c r="R1296" i="20"/>
  <c r="S1296" i="20"/>
  <c r="Q1296" i="20"/>
  <c r="N1296" i="20"/>
  <c r="R1295" i="20"/>
  <c r="S1295" i="20" s="1"/>
  <c r="Q1295" i="20"/>
  <c r="N1295" i="20"/>
  <c r="R1294" i="20"/>
  <c r="S1294" i="20" s="1"/>
  <c r="Q1294" i="20"/>
  <c r="N1294" i="20"/>
  <c r="R1293" i="20"/>
  <c r="S1293" i="20" s="1"/>
  <c r="Q1293" i="20"/>
  <c r="N1293" i="20"/>
  <c r="R1292" i="20"/>
  <c r="S1292" i="20" s="1"/>
  <c r="Q1292" i="20"/>
  <c r="N1292" i="20"/>
  <c r="R1291" i="20"/>
  <c r="S1291" i="20"/>
  <c r="Q1291" i="20"/>
  <c r="N1291" i="20"/>
  <c r="R1290" i="20"/>
  <c r="S1290" i="20"/>
  <c r="Q1290" i="20"/>
  <c r="N1290" i="20"/>
  <c r="R1289" i="20"/>
  <c r="S1289" i="20" s="1"/>
  <c r="Q1289" i="20"/>
  <c r="N1289" i="20"/>
  <c r="R1288" i="20"/>
  <c r="S1288" i="20" s="1"/>
  <c r="Q1288" i="20"/>
  <c r="N1288" i="20"/>
  <c r="R1287" i="20"/>
  <c r="S1287" i="20"/>
  <c r="Q1287" i="20"/>
  <c r="N1287" i="20"/>
  <c r="R1286" i="20"/>
  <c r="S1286" i="20" s="1"/>
  <c r="Q1286" i="20"/>
  <c r="N1286" i="20"/>
  <c r="R1285" i="20"/>
  <c r="S1285" i="20" s="1"/>
  <c r="Q1285" i="20"/>
  <c r="N1285" i="20"/>
  <c r="R1284" i="20"/>
  <c r="S1284" i="20" s="1"/>
  <c r="Q1284" i="20"/>
  <c r="N1284" i="20"/>
  <c r="R1283" i="20"/>
  <c r="S1283" i="20" s="1"/>
  <c r="Q1283" i="20"/>
  <c r="N1283" i="20"/>
  <c r="R1282" i="20"/>
  <c r="S1282" i="20"/>
  <c r="Q1282" i="20"/>
  <c r="N1282" i="20"/>
  <c r="R1281" i="20"/>
  <c r="S1281" i="20" s="1"/>
  <c r="Q1281" i="20"/>
  <c r="N1281" i="20"/>
  <c r="R1280" i="20"/>
  <c r="S1280" i="20" s="1"/>
  <c r="Q1280" i="20"/>
  <c r="N1280" i="20"/>
  <c r="R1279" i="20"/>
  <c r="S1279" i="20" s="1"/>
  <c r="Q1279" i="20"/>
  <c r="N1279" i="20"/>
  <c r="R1278" i="20"/>
  <c r="S1278" i="20"/>
  <c r="Q1278" i="20"/>
  <c r="N1278" i="20"/>
  <c r="R1277" i="20"/>
  <c r="S1277" i="20" s="1"/>
  <c r="Q1277" i="20"/>
  <c r="N1277" i="20"/>
  <c r="R1276" i="20"/>
  <c r="S1276" i="20" s="1"/>
  <c r="Q1276" i="20"/>
  <c r="N1276" i="20"/>
  <c r="R1275" i="20"/>
  <c r="S1275" i="20" s="1"/>
  <c r="Q1275" i="20"/>
  <c r="N1275" i="20"/>
  <c r="R1274" i="20"/>
  <c r="S1274" i="20" s="1"/>
  <c r="Q1274" i="20"/>
  <c r="N1274" i="20"/>
  <c r="R1273" i="20"/>
  <c r="S1273" i="20"/>
  <c r="Q1273" i="20"/>
  <c r="N1273" i="20"/>
  <c r="R1272" i="20"/>
  <c r="S1272" i="20" s="1"/>
  <c r="Q1272" i="20"/>
  <c r="N1272" i="20"/>
  <c r="R1271" i="20"/>
  <c r="S1271" i="20" s="1"/>
  <c r="Q1271" i="20"/>
  <c r="N1271" i="20"/>
  <c r="R1270" i="20"/>
  <c r="S1270" i="20" s="1"/>
  <c r="Q1270" i="20"/>
  <c r="N1270" i="20"/>
  <c r="R1269" i="20"/>
  <c r="S1269" i="20"/>
  <c r="Q1269" i="20"/>
  <c r="N1269" i="20"/>
  <c r="R1268" i="20"/>
  <c r="S1268" i="20" s="1"/>
  <c r="Q1268" i="20"/>
  <c r="N1268" i="20"/>
  <c r="R1267" i="20"/>
  <c r="S1267" i="20"/>
  <c r="Q1267" i="20"/>
  <c r="N1267" i="20"/>
  <c r="R1266" i="20"/>
  <c r="S1266" i="20" s="1"/>
  <c r="Q1266" i="20"/>
  <c r="N1266" i="20"/>
  <c r="R1265" i="20"/>
  <c r="S1265" i="20" s="1"/>
  <c r="Q1265" i="20"/>
  <c r="N1265" i="20"/>
  <c r="R1264" i="20"/>
  <c r="S1264" i="20"/>
  <c r="Q1264" i="20"/>
  <c r="N1264" i="20"/>
  <c r="R1263" i="20"/>
  <c r="S1263" i="20" s="1"/>
  <c r="Q1263" i="20"/>
  <c r="N1263" i="20"/>
  <c r="R1262" i="20"/>
  <c r="S1262" i="20" s="1"/>
  <c r="Q1262" i="20"/>
  <c r="N1262" i="20"/>
  <c r="R1261" i="20"/>
  <c r="S1261" i="20" s="1"/>
  <c r="Q1261" i="20"/>
  <c r="N1261" i="20"/>
  <c r="R1260" i="20"/>
  <c r="S1260" i="20"/>
  <c r="Q1260" i="20"/>
  <c r="N1260" i="20"/>
  <c r="R1259" i="20"/>
  <c r="S1259" i="20" s="1"/>
  <c r="Q1259" i="20"/>
  <c r="N1259" i="20"/>
  <c r="R1258" i="20"/>
  <c r="S1258" i="20" s="1"/>
  <c r="Q1258" i="20"/>
  <c r="N1258" i="20"/>
  <c r="R1257" i="20"/>
  <c r="S1257" i="20" s="1"/>
  <c r="Q1257" i="20"/>
  <c r="N1257" i="20"/>
  <c r="R1256" i="20"/>
  <c r="S1256" i="20" s="1"/>
  <c r="Q1256" i="20"/>
  <c r="N1256" i="20"/>
  <c r="R1255" i="20"/>
  <c r="S1255" i="20"/>
  <c r="Q1255" i="20"/>
  <c r="N1255" i="20"/>
  <c r="R1254" i="20"/>
  <c r="S1254" i="20"/>
  <c r="Q1254" i="20"/>
  <c r="N1254" i="20"/>
  <c r="R1253" i="20"/>
  <c r="S1253" i="20" s="1"/>
  <c r="Q1253" i="20"/>
  <c r="N1253" i="20"/>
  <c r="R1252" i="20"/>
  <c r="S1252" i="20" s="1"/>
  <c r="Q1252" i="20"/>
  <c r="N1252" i="20"/>
  <c r="R1251" i="20"/>
  <c r="S1251" i="20"/>
  <c r="Q1251" i="20"/>
  <c r="N1251" i="20"/>
  <c r="R1250" i="20"/>
  <c r="S1250" i="20" s="1"/>
  <c r="Q1250" i="20"/>
  <c r="N1250" i="20"/>
  <c r="R1249" i="20"/>
  <c r="S1249" i="20" s="1"/>
  <c r="Q1249" i="20"/>
  <c r="N1249" i="20"/>
  <c r="R1248" i="20"/>
  <c r="S1248" i="20" s="1"/>
  <c r="Q1248" i="20"/>
  <c r="N1248" i="20"/>
  <c r="R1247" i="20"/>
  <c r="S1247" i="20" s="1"/>
  <c r="Q1247" i="20"/>
  <c r="N1247" i="20"/>
  <c r="R1246" i="20"/>
  <c r="S1246" i="20"/>
  <c r="Q1246" i="20"/>
  <c r="N1246" i="20"/>
  <c r="R1245" i="20"/>
  <c r="S1245" i="20" s="1"/>
  <c r="Q1245" i="20"/>
  <c r="N1245" i="20"/>
  <c r="R1244" i="20"/>
  <c r="S1244" i="20" s="1"/>
  <c r="Q1244" i="20"/>
  <c r="N1244" i="20"/>
  <c r="R1243" i="20"/>
  <c r="S1243" i="20" s="1"/>
  <c r="Q1243" i="20"/>
  <c r="N1243" i="20"/>
  <c r="R1242" i="20"/>
  <c r="S1242" i="20"/>
  <c r="Q1242" i="20"/>
  <c r="N1242" i="20"/>
  <c r="R1241" i="20"/>
  <c r="S1241" i="20" s="1"/>
  <c r="Q1241" i="20"/>
  <c r="N1241" i="20"/>
  <c r="R1240" i="20"/>
  <c r="S1240" i="20" s="1"/>
  <c r="Q1240" i="20"/>
  <c r="N1240" i="20"/>
  <c r="R1239" i="20"/>
  <c r="S1239" i="20" s="1"/>
  <c r="Q1239" i="20"/>
  <c r="N1239" i="20"/>
  <c r="R1238" i="20"/>
  <c r="S1238" i="20" s="1"/>
  <c r="Q1238" i="20"/>
  <c r="N1238" i="20"/>
  <c r="R1237" i="20"/>
  <c r="S1237" i="20"/>
  <c r="Q1237" i="20"/>
  <c r="N1237" i="20"/>
  <c r="R1236" i="20"/>
  <c r="S1236" i="20" s="1"/>
  <c r="Q1236" i="20"/>
  <c r="N1236" i="20"/>
  <c r="R1235" i="20"/>
  <c r="S1235" i="20" s="1"/>
  <c r="Q1235" i="20"/>
  <c r="N1235" i="20"/>
  <c r="R1234" i="20"/>
  <c r="S1234" i="20" s="1"/>
  <c r="Q1234" i="20"/>
  <c r="N1234" i="20"/>
  <c r="R1233" i="20"/>
  <c r="S1233" i="20"/>
  <c r="Q1233" i="20"/>
  <c r="N1233" i="20"/>
  <c r="R1232" i="20"/>
  <c r="S1232" i="20" s="1"/>
  <c r="Q1232" i="20"/>
  <c r="N1232" i="20"/>
  <c r="R1231" i="20"/>
  <c r="S1231" i="20"/>
  <c r="Q1231" i="20"/>
  <c r="N1231" i="20"/>
  <c r="R1230" i="20"/>
  <c r="S1230" i="20" s="1"/>
  <c r="Q1230" i="20"/>
  <c r="N1230" i="20"/>
  <c r="R1229" i="20"/>
  <c r="S1229" i="20" s="1"/>
  <c r="Q1229" i="20"/>
  <c r="N1229" i="20"/>
  <c r="R1228" i="20"/>
  <c r="S1228" i="20"/>
  <c r="Q1228" i="20"/>
  <c r="N1228" i="20"/>
  <c r="R1227" i="20"/>
  <c r="S1227" i="20" s="1"/>
  <c r="Q1227" i="20"/>
  <c r="N1227" i="20"/>
  <c r="R1226" i="20"/>
  <c r="S1226" i="20" s="1"/>
  <c r="Q1226" i="20"/>
  <c r="N1226" i="20"/>
  <c r="R1225" i="20"/>
  <c r="S1225" i="20" s="1"/>
  <c r="Q1225" i="20"/>
  <c r="N1225" i="20"/>
  <c r="R1224" i="20"/>
  <c r="S1224" i="20"/>
  <c r="Q1224" i="20"/>
  <c r="N1224" i="20"/>
  <c r="R1223" i="20"/>
  <c r="S1223" i="20" s="1"/>
  <c r="Q1223" i="20"/>
  <c r="N1223" i="20"/>
  <c r="R1222" i="20"/>
  <c r="S1222" i="20" s="1"/>
  <c r="Q1222" i="20"/>
  <c r="N1222" i="20"/>
  <c r="R1221" i="20"/>
  <c r="S1221" i="20" s="1"/>
  <c r="Q1221" i="20"/>
  <c r="N1221" i="20"/>
  <c r="R1220" i="20"/>
  <c r="S1220" i="20" s="1"/>
  <c r="Q1220" i="20"/>
  <c r="N1220" i="20"/>
  <c r="R1219" i="20"/>
  <c r="S1219" i="20"/>
  <c r="Q1219" i="20"/>
  <c r="N1219" i="20"/>
  <c r="R1218" i="20"/>
  <c r="S1218" i="20"/>
  <c r="Q1218" i="20"/>
  <c r="N1218" i="20"/>
  <c r="R1217" i="20"/>
  <c r="S1217" i="20" s="1"/>
  <c r="Q1217" i="20"/>
  <c r="N1217" i="20"/>
  <c r="R1216" i="20"/>
  <c r="S1216" i="20" s="1"/>
  <c r="Q1216" i="20"/>
  <c r="N1216" i="20"/>
  <c r="R1215" i="20"/>
  <c r="S1215" i="20"/>
  <c r="Q1215" i="20"/>
  <c r="N1215" i="20"/>
  <c r="R1214" i="20"/>
  <c r="S1214" i="20" s="1"/>
  <c r="Q1214" i="20"/>
  <c r="N1214" i="20"/>
  <c r="R1213" i="20"/>
  <c r="S1213" i="20" s="1"/>
  <c r="Q1213" i="20"/>
  <c r="N1213" i="20"/>
  <c r="R1212" i="20"/>
  <c r="S1212" i="20" s="1"/>
  <c r="Q1212" i="20"/>
  <c r="N1212" i="20"/>
  <c r="R1211" i="20"/>
  <c r="S1211" i="20" s="1"/>
  <c r="Q1211" i="20"/>
  <c r="N1211" i="20"/>
  <c r="R1210" i="20"/>
  <c r="S1210" i="20"/>
  <c r="Q1210" i="20"/>
  <c r="N1210" i="20"/>
  <c r="R1209" i="20"/>
  <c r="S1209" i="20" s="1"/>
  <c r="Q1209" i="20"/>
  <c r="N1209" i="20"/>
  <c r="R1208" i="20"/>
  <c r="S1208" i="20" s="1"/>
  <c r="Q1208" i="20"/>
  <c r="N1208" i="20"/>
  <c r="R1207" i="20"/>
  <c r="S1207" i="20" s="1"/>
  <c r="Q1207" i="20"/>
  <c r="N1207" i="20"/>
  <c r="R1206" i="20"/>
  <c r="S1206" i="20"/>
  <c r="Q1206" i="20"/>
  <c r="N1206" i="20"/>
  <c r="R1205" i="20"/>
  <c r="S1205" i="20" s="1"/>
  <c r="Q1205" i="20"/>
  <c r="N1205" i="20"/>
  <c r="R1204" i="20"/>
  <c r="S1204" i="20" s="1"/>
  <c r="Q1204" i="20"/>
  <c r="N1204" i="20"/>
  <c r="R1203" i="20"/>
  <c r="S1203" i="20" s="1"/>
  <c r="Q1203" i="20"/>
  <c r="N1203" i="20"/>
  <c r="R1202" i="20"/>
  <c r="S1202" i="20" s="1"/>
  <c r="Q1202" i="20"/>
  <c r="N1202" i="20"/>
  <c r="R1201" i="20"/>
  <c r="S1201" i="20"/>
  <c r="Q1201" i="20"/>
  <c r="N1201" i="20"/>
  <c r="R1200" i="20"/>
  <c r="S1200" i="20" s="1"/>
  <c r="Q1200" i="20"/>
  <c r="N1200" i="20"/>
  <c r="R1199" i="20"/>
  <c r="S1199" i="20" s="1"/>
  <c r="Q1199" i="20"/>
  <c r="N1199" i="20"/>
  <c r="R1198" i="20"/>
  <c r="S1198" i="20" s="1"/>
  <c r="Q1198" i="20"/>
  <c r="N1198" i="20"/>
  <c r="R1197" i="20"/>
  <c r="S1197" i="20"/>
  <c r="Q1197" i="20"/>
  <c r="N1197" i="20"/>
  <c r="R1196" i="20"/>
  <c r="S1196" i="20" s="1"/>
  <c r="Q1196" i="20"/>
  <c r="N1196" i="20"/>
  <c r="R1195" i="20"/>
  <c r="S1195" i="20" s="1"/>
  <c r="Q1195" i="20"/>
  <c r="N1195" i="20"/>
  <c r="R1194" i="20"/>
  <c r="S1194" i="20" s="1"/>
  <c r="Q1194" i="20"/>
  <c r="N1194" i="20"/>
  <c r="R1193" i="20"/>
  <c r="S1193" i="20" s="1"/>
  <c r="Q1193" i="20"/>
  <c r="N1193" i="20"/>
  <c r="R1192" i="20"/>
  <c r="S1192" i="20"/>
  <c r="Q1192" i="20"/>
  <c r="N1192" i="20"/>
  <c r="R1191" i="20"/>
  <c r="S1191" i="20" s="1"/>
  <c r="Q1191" i="20"/>
  <c r="N1191" i="20"/>
  <c r="R1190" i="20"/>
  <c r="S1190" i="20" s="1"/>
  <c r="Q1190" i="20"/>
  <c r="N1190" i="20"/>
  <c r="R1189" i="20"/>
  <c r="S1189" i="20" s="1"/>
  <c r="Q1189" i="20"/>
  <c r="N1189" i="20"/>
  <c r="R1188" i="20"/>
  <c r="S1188" i="20"/>
  <c r="Q1188" i="20"/>
  <c r="N1188" i="20"/>
  <c r="R1187" i="20"/>
  <c r="S1187" i="20" s="1"/>
  <c r="Q1187" i="20"/>
  <c r="N1187" i="20"/>
  <c r="R1186" i="20"/>
  <c r="S1186" i="20" s="1"/>
  <c r="Q1186" i="20"/>
  <c r="N1186" i="20"/>
  <c r="R1185" i="20"/>
  <c r="S1185" i="20" s="1"/>
  <c r="Q1185" i="20"/>
  <c r="N1185" i="20"/>
  <c r="R1184" i="20"/>
  <c r="S1184" i="20" s="1"/>
  <c r="Q1184" i="20"/>
  <c r="N1184" i="20"/>
  <c r="R1183" i="20"/>
  <c r="S1183" i="20"/>
  <c r="Q1183" i="20"/>
  <c r="N1183" i="20"/>
  <c r="R1182" i="20"/>
  <c r="S1182" i="20"/>
  <c r="Q1182" i="20"/>
  <c r="N1182" i="20"/>
  <c r="R1181" i="20"/>
  <c r="S1181" i="20" s="1"/>
  <c r="Q1181" i="20"/>
  <c r="N1181" i="20"/>
  <c r="R1180" i="20"/>
  <c r="S1180" i="20" s="1"/>
  <c r="Q1180" i="20"/>
  <c r="N1180" i="20"/>
  <c r="R1179" i="20"/>
  <c r="S1179" i="20"/>
  <c r="Q1179" i="20"/>
  <c r="N1179" i="20"/>
  <c r="R1178" i="20"/>
  <c r="S1178" i="20" s="1"/>
  <c r="Q1178" i="20"/>
  <c r="N1178" i="20"/>
  <c r="R1177" i="20"/>
  <c r="S1177" i="20" s="1"/>
  <c r="Q1177" i="20"/>
  <c r="N1177" i="20"/>
  <c r="R1176" i="20"/>
  <c r="S1176" i="20" s="1"/>
  <c r="Q1176" i="20"/>
  <c r="N1176" i="20"/>
  <c r="R1175" i="20"/>
  <c r="S1175" i="20" s="1"/>
  <c r="Q1175" i="20"/>
  <c r="N1175" i="20"/>
  <c r="R1174" i="20"/>
  <c r="S1174" i="20"/>
  <c r="Q1174" i="20"/>
  <c r="N1174" i="20"/>
  <c r="R1173" i="20"/>
  <c r="S1173" i="20" s="1"/>
  <c r="Q1173" i="20"/>
  <c r="N1173" i="20"/>
  <c r="R1172" i="20"/>
  <c r="S1172" i="20" s="1"/>
  <c r="Q1172" i="20"/>
  <c r="N1172" i="20"/>
  <c r="R1171" i="20"/>
  <c r="S1171" i="20" s="1"/>
  <c r="Q1171" i="20"/>
  <c r="N1171" i="20"/>
  <c r="R1170" i="20"/>
  <c r="S1170" i="20"/>
  <c r="Q1170" i="20"/>
  <c r="N1170" i="20"/>
  <c r="R1169" i="20"/>
  <c r="S1169" i="20" s="1"/>
  <c r="Q1169" i="20"/>
  <c r="N1169" i="20"/>
  <c r="R1168" i="20"/>
  <c r="S1168" i="20" s="1"/>
  <c r="Q1168" i="20"/>
  <c r="N1168" i="20"/>
  <c r="R1167" i="20"/>
  <c r="S1167" i="20" s="1"/>
  <c r="Q1167" i="20"/>
  <c r="N1167" i="20"/>
  <c r="R1166" i="20"/>
  <c r="S1166" i="20" s="1"/>
  <c r="Q1166" i="20"/>
  <c r="N1166" i="20"/>
  <c r="R1165" i="20"/>
  <c r="S1165" i="20"/>
  <c r="Q1165" i="20"/>
  <c r="N1165" i="20"/>
  <c r="R1164" i="20"/>
  <c r="S1164" i="20" s="1"/>
  <c r="Q1164" i="20"/>
  <c r="N1164" i="20"/>
  <c r="R1163" i="20"/>
  <c r="S1163" i="20" s="1"/>
  <c r="Q1163" i="20"/>
  <c r="N1163" i="20"/>
  <c r="R1162" i="20"/>
  <c r="S1162" i="20" s="1"/>
  <c r="Q1162" i="20"/>
  <c r="N1162" i="20"/>
  <c r="R1161" i="20"/>
  <c r="S1161" i="20"/>
  <c r="Q1161" i="20"/>
  <c r="N1161" i="20"/>
  <c r="R1160" i="20"/>
  <c r="S1160" i="20" s="1"/>
  <c r="Q1160" i="20"/>
  <c r="N1160" i="20"/>
  <c r="R1159" i="20"/>
  <c r="S1159" i="20"/>
  <c r="Q1159" i="20"/>
  <c r="N1159" i="20"/>
  <c r="R1158" i="20"/>
  <c r="S1158" i="20" s="1"/>
  <c r="Q1158" i="20"/>
  <c r="N1158" i="20"/>
  <c r="R1157" i="20"/>
  <c r="S1157" i="20" s="1"/>
  <c r="Q1157" i="20"/>
  <c r="N1157" i="20"/>
  <c r="R1156" i="20"/>
  <c r="S1156" i="20"/>
  <c r="Q1156" i="20"/>
  <c r="N1156" i="20"/>
  <c r="R1155" i="20"/>
  <c r="S1155" i="20" s="1"/>
  <c r="Q1155" i="20"/>
  <c r="N1155" i="20"/>
  <c r="R1154" i="20"/>
  <c r="S1154" i="20" s="1"/>
  <c r="Q1154" i="20"/>
  <c r="N1154" i="20"/>
  <c r="R1153" i="20"/>
  <c r="S1153" i="20" s="1"/>
  <c r="Q1153" i="20"/>
  <c r="N1153" i="20"/>
  <c r="R1152" i="20"/>
  <c r="S1152" i="20"/>
  <c r="Q1152" i="20"/>
  <c r="N1152" i="20"/>
  <c r="R1151" i="20"/>
  <c r="S1151" i="20" s="1"/>
  <c r="Q1151" i="20"/>
  <c r="N1151" i="20"/>
  <c r="R1150" i="20"/>
  <c r="S1150" i="20" s="1"/>
  <c r="Q1150" i="20"/>
  <c r="N1150" i="20"/>
  <c r="R1149" i="20"/>
  <c r="S1149" i="20" s="1"/>
  <c r="Q1149" i="20"/>
  <c r="N1149" i="20"/>
  <c r="R1148" i="20"/>
  <c r="S1148" i="20" s="1"/>
  <c r="Q1148" i="20"/>
  <c r="N1148" i="20"/>
  <c r="R1147" i="20"/>
  <c r="S1147" i="20"/>
  <c r="Q1147" i="20"/>
  <c r="N1147" i="20"/>
  <c r="R1146" i="20"/>
  <c r="S1146" i="20" s="1"/>
  <c r="Q1146" i="20"/>
  <c r="N1146" i="20"/>
  <c r="R1145" i="20"/>
  <c r="S1145" i="20" s="1"/>
  <c r="Q1145" i="20"/>
  <c r="N1145" i="20"/>
  <c r="R1144" i="20"/>
  <c r="S1144" i="20" s="1"/>
  <c r="Q1144" i="20"/>
  <c r="N1144" i="20"/>
  <c r="R1143" i="20"/>
  <c r="S1143" i="20"/>
  <c r="Q1143" i="20"/>
  <c r="N1143" i="20"/>
  <c r="R1142" i="20"/>
  <c r="S1142" i="20" s="1"/>
  <c r="Q1142" i="20"/>
  <c r="N1142" i="20"/>
  <c r="R1141" i="20"/>
  <c r="S1141" i="20" s="1"/>
  <c r="Q1141" i="20"/>
  <c r="N1141" i="20"/>
  <c r="R1140" i="20"/>
  <c r="S1140" i="20" s="1"/>
  <c r="Q1140" i="20"/>
  <c r="N1140" i="20"/>
  <c r="R1139" i="20"/>
  <c r="S1139" i="20" s="1"/>
  <c r="Q1139" i="20"/>
  <c r="N1139" i="20"/>
  <c r="R1138" i="20"/>
  <c r="S1138" i="20"/>
  <c r="Q1138" i="20"/>
  <c r="N1138" i="20"/>
  <c r="R1137" i="20"/>
  <c r="S1137" i="20" s="1"/>
  <c r="Q1137" i="20"/>
  <c r="N1137" i="20"/>
  <c r="R1136" i="20"/>
  <c r="S1136" i="20" s="1"/>
  <c r="Q1136" i="20"/>
  <c r="N1136" i="20"/>
  <c r="R1135" i="20"/>
  <c r="S1135" i="20" s="1"/>
  <c r="Q1135" i="20"/>
  <c r="N1135" i="20"/>
  <c r="R1134" i="20"/>
  <c r="S1134" i="20"/>
  <c r="Q1134" i="20"/>
  <c r="N1134" i="20"/>
  <c r="R1133" i="20"/>
  <c r="S1133" i="20" s="1"/>
  <c r="Q1133" i="20"/>
  <c r="N1133" i="20"/>
  <c r="R1132" i="20"/>
  <c r="S1132" i="20"/>
  <c r="Q1132" i="20"/>
  <c r="N1132" i="20"/>
  <c r="R1131" i="20"/>
  <c r="S1131" i="20" s="1"/>
  <c r="Q1131" i="20"/>
  <c r="N1131" i="20"/>
  <c r="R1130" i="20"/>
  <c r="S1130" i="20" s="1"/>
  <c r="Q1130" i="20"/>
  <c r="N1130" i="20"/>
  <c r="R1129" i="20"/>
  <c r="S1129" i="20"/>
  <c r="Q1129" i="20"/>
  <c r="N1129" i="20"/>
  <c r="R1128" i="20"/>
  <c r="S1128" i="20" s="1"/>
  <c r="Q1128" i="20"/>
  <c r="N1128" i="20"/>
  <c r="R1127" i="20"/>
  <c r="S1127" i="20" s="1"/>
  <c r="Q1127" i="20"/>
  <c r="N1127" i="20"/>
  <c r="R1126" i="20"/>
  <c r="S1126" i="20" s="1"/>
  <c r="Q1126" i="20"/>
  <c r="N1126" i="20"/>
  <c r="R1125" i="20"/>
  <c r="S1125" i="20"/>
  <c r="Q1125" i="20"/>
  <c r="N1125" i="20"/>
  <c r="R1124" i="20"/>
  <c r="S1124" i="20" s="1"/>
  <c r="Q1124" i="20"/>
  <c r="N1124" i="20"/>
  <c r="R1123" i="20"/>
  <c r="S1123" i="20" s="1"/>
  <c r="Q1123" i="20"/>
  <c r="N1123" i="20"/>
  <c r="R1122" i="20"/>
  <c r="S1122" i="20" s="1"/>
  <c r="Q1122" i="20"/>
  <c r="N1122" i="20"/>
  <c r="R1121" i="20"/>
  <c r="S1121" i="20" s="1"/>
  <c r="Q1121" i="20"/>
  <c r="N1121" i="20"/>
  <c r="R1120" i="20"/>
  <c r="S1120" i="20"/>
  <c r="Q1120" i="20"/>
  <c r="N1120" i="20"/>
  <c r="R1119" i="20"/>
  <c r="S1119" i="20"/>
  <c r="Q1119" i="20"/>
  <c r="N1119" i="20"/>
  <c r="R1118" i="20"/>
  <c r="S1118" i="20" s="1"/>
  <c r="Q1118" i="20"/>
  <c r="N1118" i="20"/>
  <c r="R1117" i="20"/>
  <c r="S1117" i="20" s="1"/>
  <c r="Q1117" i="20"/>
  <c r="N1117" i="20"/>
  <c r="R1116" i="20"/>
  <c r="S1116" i="20"/>
  <c r="Q1116" i="20"/>
  <c r="N1116" i="20"/>
  <c r="R1115" i="20"/>
  <c r="S1115" i="20" s="1"/>
  <c r="Q1115" i="20"/>
  <c r="N1115" i="20"/>
  <c r="R1114" i="20"/>
  <c r="S1114" i="20" s="1"/>
  <c r="Q1114" i="20"/>
  <c r="N1114" i="20"/>
  <c r="R1113" i="20"/>
  <c r="S1113" i="20" s="1"/>
  <c r="Q1113" i="20"/>
  <c r="N1113" i="20"/>
  <c r="R1112" i="20"/>
  <c r="S1112" i="20" s="1"/>
  <c r="Q1112" i="20"/>
  <c r="N1112" i="20"/>
  <c r="R1111" i="20"/>
  <c r="S1111" i="20"/>
  <c r="Q1111" i="20"/>
  <c r="N1111" i="20"/>
  <c r="R1110" i="20"/>
  <c r="S1110" i="20"/>
  <c r="Q1110" i="20"/>
  <c r="N1110" i="20"/>
  <c r="R1109" i="20"/>
  <c r="S1109" i="20" s="1"/>
  <c r="Q1109" i="20"/>
  <c r="N1109" i="20"/>
  <c r="R1108" i="20"/>
  <c r="S1108" i="20" s="1"/>
  <c r="Q1108" i="20"/>
  <c r="N1108" i="20"/>
  <c r="R1107" i="20"/>
  <c r="S1107" i="20"/>
  <c r="Q1107" i="20"/>
  <c r="N1107" i="20"/>
  <c r="R1106" i="20"/>
  <c r="S1106" i="20" s="1"/>
  <c r="Q1106" i="20"/>
  <c r="N1106" i="20"/>
  <c r="R1105" i="20"/>
  <c r="S1105" i="20" s="1"/>
  <c r="Q1105" i="20"/>
  <c r="N1105" i="20"/>
  <c r="R1104" i="20"/>
  <c r="S1104" i="20" s="1"/>
  <c r="Q1104" i="20"/>
  <c r="N1104" i="20"/>
  <c r="R1103" i="20"/>
  <c r="S1103" i="20" s="1"/>
  <c r="Q1103" i="20"/>
  <c r="N1103" i="20"/>
  <c r="R1102" i="20"/>
  <c r="S1102" i="20"/>
  <c r="Q1102" i="20"/>
  <c r="N1102" i="20"/>
  <c r="R1101" i="20"/>
  <c r="S1101" i="20" s="1"/>
  <c r="Q1101" i="20"/>
  <c r="N1101" i="20"/>
  <c r="R1100" i="20"/>
  <c r="S1100" i="20" s="1"/>
  <c r="Q1100" i="20"/>
  <c r="N1100" i="20"/>
  <c r="R1099" i="20"/>
  <c r="S1099" i="20" s="1"/>
  <c r="Q1099" i="20"/>
  <c r="N1099" i="20"/>
  <c r="R1098" i="20"/>
  <c r="S1098" i="20"/>
  <c r="Q1098" i="20"/>
  <c r="N1098" i="20"/>
  <c r="R1097" i="20"/>
  <c r="S1097" i="20" s="1"/>
  <c r="Q1097" i="20"/>
  <c r="N1097" i="20"/>
  <c r="R1096" i="20"/>
  <c r="S1096" i="20"/>
  <c r="Q1096" i="20"/>
  <c r="N1096" i="20"/>
  <c r="R1095" i="20"/>
  <c r="S1095" i="20" s="1"/>
  <c r="Q1095" i="20"/>
  <c r="N1095" i="20"/>
  <c r="R1094" i="20"/>
  <c r="S1094" i="20" s="1"/>
  <c r="Q1094" i="20"/>
  <c r="N1094" i="20"/>
  <c r="R1093" i="20"/>
  <c r="S1093" i="20"/>
  <c r="Q1093" i="20"/>
  <c r="N1093" i="20"/>
  <c r="R1092" i="20"/>
  <c r="S1092" i="20" s="1"/>
  <c r="Q1092" i="20"/>
  <c r="N1092" i="20"/>
  <c r="R1091" i="20"/>
  <c r="S1091" i="20" s="1"/>
  <c r="Q1091" i="20"/>
  <c r="N1091" i="20"/>
  <c r="R1090" i="20"/>
  <c r="S1090" i="20" s="1"/>
  <c r="Q1090" i="20"/>
  <c r="N1090" i="20"/>
  <c r="R1089" i="20"/>
  <c r="S1089" i="20"/>
  <c r="Q1089" i="20"/>
  <c r="N1089" i="20"/>
  <c r="R1088" i="20"/>
  <c r="S1088" i="20" s="1"/>
  <c r="Q1088" i="20"/>
  <c r="N1088" i="20"/>
  <c r="R1087" i="20"/>
  <c r="S1087" i="20"/>
  <c r="Q1087" i="20"/>
  <c r="N1087" i="20"/>
  <c r="R1086" i="20"/>
  <c r="S1086" i="20" s="1"/>
  <c r="Q1086" i="20"/>
  <c r="N1086" i="20"/>
  <c r="R1085" i="20"/>
  <c r="S1085" i="20"/>
  <c r="Q1085" i="20"/>
  <c r="N1085" i="20"/>
  <c r="R1084" i="20"/>
  <c r="S1084" i="20" s="1"/>
  <c r="Q1084" i="20"/>
  <c r="N1084" i="20"/>
  <c r="R1083" i="20"/>
  <c r="S1083" i="20" s="1"/>
  <c r="Q1083" i="20"/>
  <c r="N1083" i="20"/>
  <c r="R1082" i="20"/>
  <c r="S1082" i="20"/>
  <c r="Q1082" i="20"/>
  <c r="N1082" i="20"/>
  <c r="R1081" i="20"/>
  <c r="S1081" i="20"/>
  <c r="Q1081" i="20"/>
  <c r="N1081" i="20"/>
  <c r="R1080" i="20"/>
  <c r="S1080" i="20" s="1"/>
  <c r="Q1080" i="20"/>
  <c r="N1080" i="20"/>
  <c r="R1079" i="20"/>
  <c r="S1079" i="20"/>
  <c r="Q1079" i="20"/>
  <c r="N1079" i="20"/>
  <c r="R1078" i="20"/>
  <c r="S1078" i="20" s="1"/>
  <c r="Q1078" i="20"/>
  <c r="N1078" i="20"/>
  <c r="R1077" i="20"/>
  <c r="S1077" i="20" s="1"/>
  <c r="Q1077" i="20"/>
  <c r="N1077" i="20"/>
  <c r="R1076" i="20"/>
  <c r="S1076" i="20"/>
  <c r="Q1076" i="20"/>
  <c r="N1076" i="20"/>
  <c r="R1075" i="20"/>
  <c r="S1075" i="20" s="1"/>
  <c r="Q1075" i="20"/>
  <c r="N1075" i="20"/>
  <c r="R1074" i="20"/>
  <c r="S1074" i="20" s="1"/>
  <c r="Q1074" i="20"/>
  <c r="N1074" i="20"/>
  <c r="R1073" i="20"/>
  <c r="S1073" i="20"/>
  <c r="Q1073" i="20"/>
  <c r="N1073" i="20"/>
  <c r="R1072" i="20"/>
  <c r="S1072" i="20"/>
  <c r="Q1072" i="20"/>
  <c r="N1072" i="20"/>
  <c r="R1071" i="20"/>
  <c r="S1071" i="20" s="1"/>
  <c r="Q1071" i="20"/>
  <c r="N1071" i="20"/>
  <c r="R1070" i="20"/>
  <c r="S1070" i="20"/>
  <c r="Q1070" i="20"/>
  <c r="N1070" i="20"/>
  <c r="R1069" i="20"/>
  <c r="S1069" i="20"/>
  <c r="Q1069" i="20"/>
  <c r="N1069" i="20"/>
  <c r="R1068" i="20"/>
  <c r="S1068" i="20" s="1"/>
  <c r="Q1068" i="20"/>
  <c r="N1068" i="20"/>
  <c r="R1067" i="20"/>
  <c r="S1067" i="20"/>
  <c r="Q1067" i="20"/>
  <c r="N1067" i="20"/>
  <c r="R1066" i="20"/>
  <c r="S1066" i="20" s="1"/>
  <c r="Q1066" i="20"/>
  <c r="N1066" i="20"/>
  <c r="R1065" i="20"/>
  <c r="S1065" i="20" s="1"/>
  <c r="Q1065" i="20"/>
  <c r="N1065" i="20"/>
  <c r="R1064" i="20"/>
  <c r="S1064" i="20"/>
  <c r="Q1064" i="20"/>
  <c r="N1064" i="20"/>
  <c r="R1063" i="20"/>
  <c r="S1063" i="20"/>
  <c r="Q1063" i="20"/>
  <c r="N1063" i="20"/>
  <c r="R1062" i="20"/>
  <c r="S1062" i="20" s="1"/>
  <c r="Q1062" i="20"/>
  <c r="N1062" i="20"/>
  <c r="R1061" i="20"/>
  <c r="S1061" i="20"/>
  <c r="Q1061" i="20"/>
  <c r="N1061" i="20"/>
  <c r="R1060" i="20"/>
  <c r="S1060" i="20" s="1"/>
  <c r="Q1060" i="20"/>
  <c r="N1060" i="20"/>
  <c r="R1059" i="20"/>
  <c r="S1059" i="20" s="1"/>
  <c r="Q1059" i="20"/>
  <c r="N1059" i="20"/>
  <c r="R1058" i="20"/>
  <c r="S1058" i="20"/>
  <c r="Q1058" i="20"/>
  <c r="N1058" i="20"/>
  <c r="R1057" i="20"/>
  <c r="S1057" i="20" s="1"/>
  <c r="Q1057" i="20"/>
  <c r="N1057" i="20"/>
  <c r="R1056" i="20"/>
  <c r="S1056" i="20" s="1"/>
  <c r="Q1056" i="20"/>
  <c r="N1056" i="20"/>
  <c r="R1055" i="20"/>
  <c r="S1055" i="20"/>
  <c r="Q1055" i="20"/>
  <c r="N1055" i="20"/>
  <c r="R1054" i="20"/>
  <c r="S1054" i="20" s="1"/>
  <c r="Q1054" i="20"/>
  <c r="N1054" i="20"/>
  <c r="R1053" i="20"/>
  <c r="S1053" i="20" s="1"/>
  <c r="Q1053" i="20"/>
  <c r="N1053" i="20"/>
  <c r="R1052" i="20"/>
  <c r="S1052" i="20"/>
  <c r="Q1052" i="20"/>
  <c r="N1052" i="20"/>
  <c r="R1051" i="20"/>
  <c r="S1051" i="20"/>
  <c r="Q1051" i="20"/>
  <c r="N1051" i="20"/>
  <c r="R1050" i="20"/>
  <c r="S1050" i="20" s="1"/>
  <c r="Q1050" i="20"/>
  <c r="N1050" i="20"/>
  <c r="R1049" i="20"/>
  <c r="S1049" i="20"/>
  <c r="Q1049" i="20"/>
  <c r="N1049" i="20"/>
  <c r="R1048" i="20"/>
  <c r="S1048" i="20" s="1"/>
  <c r="Q1048" i="20"/>
  <c r="N1048" i="20"/>
  <c r="R1047" i="20"/>
  <c r="S1047" i="20" s="1"/>
  <c r="Q1047" i="20"/>
  <c r="N1047" i="20"/>
  <c r="R1046" i="20"/>
  <c r="S1046" i="20"/>
  <c r="Q1046" i="20"/>
  <c r="N1046" i="20"/>
  <c r="R1045" i="20"/>
  <c r="S1045" i="20"/>
  <c r="Q1045" i="20"/>
  <c r="N1045" i="20"/>
  <c r="R1044" i="20"/>
  <c r="S1044" i="20" s="1"/>
  <c r="Q1044" i="20"/>
  <c r="N1044" i="20"/>
  <c r="R1043" i="20"/>
  <c r="S1043" i="20"/>
  <c r="Q1043" i="20"/>
  <c r="N1043" i="20"/>
  <c r="R1042" i="20"/>
  <c r="S1042" i="20" s="1"/>
  <c r="Q1042" i="20"/>
  <c r="N1042" i="20"/>
  <c r="R1041" i="20"/>
  <c r="S1041" i="20" s="1"/>
  <c r="Q1041" i="20"/>
  <c r="N1041" i="20"/>
  <c r="R1040" i="20"/>
  <c r="S1040" i="20"/>
  <c r="Q1040" i="20"/>
  <c r="N1040" i="20"/>
  <c r="R1039" i="20"/>
  <c r="S1039" i="20" s="1"/>
  <c r="Q1039" i="20"/>
  <c r="N1039" i="20"/>
  <c r="R1038" i="20"/>
  <c r="S1038" i="20" s="1"/>
  <c r="Q1038" i="20"/>
  <c r="N1038" i="20"/>
  <c r="R1037" i="20"/>
  <c r="S1037" i="20"/>
  <c r="Q1037" i="20"/>
  <c r="N1037" i="20"/>
  <c r="R1036" i="20"/>
  <c r="S1036" i="20"/>
  <c r="Q1036" i="20"/>
  <c r="N1036" i="20"/>
  <c r="R1035" i="20"/>
  <c r="S1035" i="20" s="1"/>
  <c r="Q1035" i="20"/>
  <c r="N1035" i="20"/>
  <c r="R1034" i="20"/>
  <c r="S1034" i="20"/>
  <c r="Q1034" i="20"/>
  <c r="N1034" i="20"/>
  <c r="R1033" i="20"/>
  <c r="S1033" i="20"/>
  <c r="Q1033" i="20"/>
  <c r="N1033" i="20"/>
  <c r="R1032" i="20"/>
  <c r="S1032" i="20" s="1"/>
  <c r="Q1032" i="20"/>
  <c r="N1032" i="20"/>
  <c r="R1031" i="20"/>
  <c r="S1031" i="20"/>
  <c r="Q1031" i="20"/>
  <c r="N1031" i="20"/>
  <c r="R1030" i="20"/>
  <c r="S1030" i="20" s="1"/>
  <c r="Q1030" i="20"/>
  <c r="N1030" i="20"/>
  <c r="R1029" i="20"/>
  <c r="S1029" i="20" s="1"/>
  <c r="Q1029" i="20"/>
  <c r="N1029" i="20"/>
  <c r="R1028" i="20"/>
  <c r="S1028" i="20"/>
  <c r="Q1028" i="20"/>
  <c r="N1028" i="20"/>
  <c r="R1027" i="20"/>
  <c r="S1027" i="20"/>
  <c r="Q1027" i="20"/>
  <c r="N1027" i="20"/>
  <c r="R1026" i="20"/>
  <c r="S1026" i="20" s="1"/>
  <c r="Q1026" i="20"/>
  <c r="N1026" i="20"/>
  <c r="R1025" i="20"/>
  <c r="S1025" i="20"/>
  <c r="Q1025" i="20"/>
  <c r="N1025" i="20"/>
  <c r="R1024" i="20"/>
  <c r="S1024" i="20" s="1"/>
  <c r="Q1024" i="20"/>
  <c r="N1024" i="20"/>
  <c r="R1023" i="20"/>
  <c r="S1023" i="20" s="1"/>
  <c r="Q1023" i="20"/>
  <c r="N1023" i="20"/>
  <c r="R1022" i="20"/>
  <c r="S1022" i="20"/>
  <c r="Q1022" i="20"/>
  <c r="N1022" i="20"/>
  <c r="R1021" i="20"/>
  <c r="S1021" i="20" s="1"/>
  <c r="Q1021" i="20"/>
  <c r="N1021" i="20"/>
  <c r="R1020" i="20"/>
  <c r="S1020" i="20" s="1"/>
  <c r="Q1020" i="20"/>
  <c r="N1020" i="20"/>
  <c r="R1019" i="20"/>
  <c r="S1019" i="20"/>
  <c r="Q1019" i="20"/>
  <c r="N1019" i="20"/>
  <c r="R1018" i="20"/>
  <c r="S1018" i="20" s="1"/>
  <c r="Q1018" i="20"/>
  <c r="N1018" i="20"/>
  <c r="R1017" i="20"/>
  <c r="S1017" i="20" s="1"/>
  <c r="Q1017" i="20"/>
  <c r="N1017" i="20"/>
  <c r="R1016" i="20"/>
  <c r="S1016" i="20"/>
  <c r="Q1016" i="20"/>
  <c r="N1016" i="20"/>
  <c r="R1015" i="20"/>
  <c r="S1015" i="20"/>
  <c r="Q1015" i="20"/>
  <c r="N1015" i="20"/>
  <c r="R1014" i="20"/>
  <c r="S1014" i="20" s="1"/>
  <c r="Q1014" i="20"/>
  <c r="N1014" i="20"/>
  <c r="R1013" i="20"/>
  <c r="S1013" i="20"/>
  <c r="Q1013" i="20"/>
  <c r="N1013" i="20"/>
  <c r="R1012" i="20"/>
  <c r="S1012" i="20" s="1"/>
  <c r="Q1012" i="20"/>
  <c r="N1012" i="20"/>
  <c r="R1011" i="20"/>
  <c r="S1011" i="20" s="1"/>
  <c r="Q1011" i="20"/>
  <c r="N1011" i="20"/>
  <c r="R1010" i="20"/>
  <c r="S1010" i="20"/>
  <c r="Q1010" i="20"/>
  <c r="N1010" i="20"/>
  <c r="R1009" i="20"/>
  <c r="S1009" i="20"/>
  <c r="Q1009" i="20"/>
  <c r="N1009" i="20"/>
  <c r="R1008" i="20"/>
  <c r="S1008" i="20" s="1"/>
  <c r="Q1008" i="20"/>
  <c r="N1008" i="20"/>
  <c r="R1007" i="20"/>
  <c r="S1007" i="20"/>
  <c r="Q1007" i="20"/>
  <c r="N1007" i="20"/>
  <c r="R1006" i="20"/>
  <c r="S1006" i="20" s="1"/>
  <c r="Q1006" i="20"/>
  <c r="N1006" i="20"/>
  <c r="R1005" i="20"/>
  <c r="S1005" i="20" s="1"/>
  <c r="Q1005" i="20"/>
  <c r="N1005" i="20"/>
  <c r="R1004" i="20"/>
  <c r="S1004" i="20"/>
  <c r="Q1004" i="20"/>
  <c r="N1004" i="20"/>
  <c r="R1003" i="20"/>
  <c r="S1003" i="20" s="1"/>
  <c r="Q1003" i="20"/>
  <c r="N1003" i="20"/>
  <c r="R1002" i="20"/>
  <c r="S1002" i="20" s="1"/>
  <c r="Q1002" i="20"/>
  <c r="N1002" i="20"/>
  <c r="R1001" i="20"/>
  <c r="S1001" i="20"/>
  <c r="Q1001" i="20"/>
  <c r="N1001" i="20"/>
  <c r="R1000" i="20"/>
  <c r="S1000" i="20"/>
  <c r="Q1000" i="20"/>
  <c r="N1000" i="20"/>
  <c r="R999" i="20"/>
  <c r="S999" i="20" s="1"/>
  <c r="Q999" i="20"/>
  <c r="N999" i="20"/>
  <c r="R998" i="20"/>
  <c r="S998" i="20"/>
  <c r="Q998" i="20"/>
  <c r="N998" i="20"/>
  <c r="R997" i="20"/>
  <c r="S997" i="20"/>
  <c r="Q997" i="20"/>
  <c r="N997" i="20"/>
  <c r="R996" i="20"/>
  <c r="S996" i="20" s="1"/>
  <c r="Q996" i="20"/>
  <c r="N996" i="20"/>
  <c r="R995" i="20"/>
  <c r="S995" i="20"/>
  <c r="Q995" i="20"/>
  <c r="N995" i="20"/>
  <c r="R994" i="20"/>
  <c r="S994" i="20" s="1"/>
  <c r="Q994" i="20"/>
  <c r="N994" i="20"/>
  <c r="R993" i="20"/>
  <c r="S993" i="20" s="1"/>
  <c r="Q993" i="20"/>
  <c r="N993" i="20"/>
  <c r="R992" i="20"/>
  <c r="S992" i="20"/>
  <c r="Q992" i="20"/>
  <c r="N992" i="20"/>
  <c r="R991" i="20"/>
  <c r="S991" i="20"/>
  <c r="Q991" i="20"/>
  <c r="N991" i="20"/>
  <c r="R990" i="20"/>
  <c r="S990" i="20" s="1"/>
  <c r="Q990" i="20"/>
  <c r="N990" i="20"/>
  <c r="R989" i="20"/>
  <c r="S989" i="20"/>
  <c r="Q989" i="20"/>
  <c r="N989" i="20"/>
  <c r="R988" i="20"/>
  <c r="S988" i="20" s="1"/>
  <c r="Q988" i="20"/>
  <c r="N988" i="20"/>
  <c r="R987" i="20"/>
  <c r="S987" i="20" s="1"/>
  <c r="Q987" i="20"/>
  <c r="N987" i="20"/>
  <c r="R986" i="20"/>
  <c r="S986" i="20"/>
  <c r="Q986" i="20"/>
  <c r="N986" i="20"/>
  <c r="R985" i="20"/>
  <c r="S985" i="20" s="1"/>
  <c r="Q985" i="20"/>
  <c r="N985" i="20"/>
  <c r="R984" i="20"/>
  <c r="S984" i="20" s="1"/>
  <c r="Q984" i="20"/>
  <c r="N984" i="20"/>
  <c r="R983" i="20"/>
  <c r="S983" i="20"/>
  <c r="Q983" i="20"/>
  <c r="N983" i="20"/>
  <c r="R982" i="20"/>
  <c r="S982" i="20" s="1"/>
  <c r="Q982" i="20"/>
  <c r="N982" i="20"/>
  <c r="R981" i="20"/>
  <c r="S981" i="20" s="1"/>
  <c r="Q981" i="20"/>
  <c r="N981" i="20"/>
  <c r="R980" i="20"/>
  <c r="S980" i="20"/>
  <c r="Q980" i="20"/>
  <c r="N980" i="20"/>
  <c r="R979" i="20"/>
  <c r="S979" i="20"/>
  <c r="Q979" i="20"/>
  <c r="N979" i="20"/>
  <c r="R978" i="20"/>
  <c r="S978" i="20" s="1"/>
  <c r="Q978" i="20"/>
  <c r="N978" i="20"/>
  <c r="R977" i="20"/>
  <c r="S977" i="20"/>
  <c r="Q977" i="20"/>
  <c r="N977" i="20"/>
  <c r="R976" i="20"/>
  <c r="S976" i="20" s="1"/>
  <c r="Q976" i="20"/>
  <c r="N976" i="20"/>
  <c r="R975" i="20"/>
  <c r="S975" i="20" s="1"/>
  <c r="Q975" i="20"/>
  <c r="N975" i="20"/>
  <c r="R974" i="20"/>
  <c r="S974" i="20"/>
  <c r="Q974" i="20"/>
  <c r="N974" i="20"/>
  <c r="R973" i="20"/>
  <c r="S973" i="20"/>
  <c r="Q973" i="20"/>
  <c r="N973" i="20"/>
  <c r="R972" i="20"/>
  <c r="S972" i="20" s="1"/>
  <c r="Q972" i="20"/>
  <c r="N972" i="20"/>
  <c r="R971" i="20"/>
  <c r="S971" i="20"/>
  <c r="Q971" i="20"/>
  <c r="N971" i="20"/>
  <c r="R970" i="20"/>
  <c r="S970" i="20" s="1"/>
  <c r="Q970" i="20"/>
  <c r="N970" i="20"/>
  <c r="R969" i="20"/>
  <c r="S969" i="20" s="1"/>
  <c r="Q969" i="20"/>
  <c r="N969" i="20"/>
  <c r="R968" i="20"/>
  <c r="S968" i="20"/>
  <c r="Q968" i="20"/>
  <c r="N968" i="20"/>
  <c r="R967" i="20"/>
  <c r="S967" i="20" s="1"/>
  <c r="Q967" i="20"/>
  <c r="N967" i="20"/>
  <c r="R966" i="20"/>
  <c r="S966" i="20" s="1"/>
  <c r="Q966" i="20"/>
  <c r="N966" i="20"/>
  <c r="R965" i="20"/>
  <c r="S965" i="20"/>
  <c r="Q965" i="20"/>
  <c r="N965" i="20"/>
  <c r="R964" i="20"/>
  <c r="S964" i="20"/>
  <c r="Q964" i="20"/>
  <c r="N964" i="20"/>
  <c r="R963" i="20"/>
  <c r="S963" i="20" s="1"/>
  <c r="Q963" i="20"/>
  <c r="N963" i="20"/>
  <c r="R962" i="20"/>
  <c r="S962" i="20"/>
  <c r="Q962" i="20"/>
  <c r="N962" i="20"/>
  <c r="R961" i="20"/>
  <c r="S961" i="20"/>
  <c r="Q961" i="20"/>
  <c r="N961" i="20"/>
  <c r="R960" i="20"/>
  <c r="S960" i="20" s="1"/>
  <c r="Q960" i="20"/>
  <c r="N960" i="20"/>
  <c r="R959" i="20"/>
  <c r="S959" i="20"/>
  <c r="Q959" i="20"/>
  <c r="N959" i="20"/>
  <c r="R958" i="20"/>
  <c r="S958" i="20" s="1"/>
  <c r="Q958" i="20"/>
  <c r="N958" i="20"/>
  <c r="R957" i="20"/>
  <c r="S957" i="20" s="1"/>
  <c r="Q957" i="20"/>
  <c r="N957" i="20"/>
  <c r="R956" i="20"/>
  <c r="S956" i="20"/>
  <c r="Q956" i="20"/>
  <c r="N956" i="20"/>
  <c r="R955" i="20"/>
  <c r="S955" i="20"/>
  <c r="Q955" i="20"/>
  <c r="N955" i="20"/>
  <c r="R954" i="20"/>
  <c r="S954" i="20" s="1"/>
  <c r="Q954" i="20"/>
  <c r="N954" i="20"/>
  <c r="R953" i="20"/>
  <c r="S953" i="20"/>
  <c r="Q953" i="20"/>
  <c r="N953" i="20"/>
  <c r="R952" i="20"/>
  <c r="S952" i="20" s="1"/>
  <c r="Q952" i="20"/>
  <c r="N952" i="20"/>
  <c r="R951" i="20"/>
  <c r="S951" i="20" s="1"/>
  <c r="Q951" i="20"/>
  <c r="N951" i="20"/>
  <c r="R950" i="20"/>
  <c r="S950" i="20"/>
  <c r="Q950" i="20"/>
  <c r="N950" i="20"/>
  <c r="R949" i="20"/>
  <c r="S949" i="20" s="1"/>
  <c r="Q949" i="20"/>
  <c r="N949" i="20"/>
  <c r="R948" i="20"/>
  <c r="S948" i="20" s="1"/>
  <c r="Q948" i="20"/>
  <c r="N948" i="20"/>
  <c r="R947" i="20"/>
  <c r="S947" i="20"/>
  <c r="Q947" i="20"/>
  <c r="N947" i="20"/>
  <c r="R946" i="20"/>
  <c r="S946" i="20" s="1"/>
  <c r="Q946" i="20"/>
  <c r="N946" i="20"/>
  <c r="R945" i="20"/>
  <c r="S945" i="20" s="1"/>
  <c r="Q945" i="20"/>
  <c r="N945" i="20"/>
  <c r="R944" i="20"/>
  <c r="S944" i="20"/>
  <c r="Q944" i="20"/>
  <c r="N944" i="20"/>
  <c r="R943" i="20"/>
  <c r="S943" i="20"/>
  <c r="Q943" i="20"/>
  <c r="N943" i="20"/>
  <c r="R942" i="20"/>
  <c r="S942" i="20" s="1"/>
  <c r="Q942" i="20"/>
  <c r="N942" i="20"/>
  <c r="R941" i="20"/>
  <c r="S941" i="20"/>
  <c r="Q941" i="20"/>
  <c r="N941" i="20"/>
  <c r="R940" i="20"/>
  <c r="S940" i="20" s="1"/>
  <c r="Q940" i="20"/>
  <c r="N940" i="20"/>
  <c r="R939" i="20"/>
  <c r="S939" i="20" s="1"/>
  <c r="Q939" i="20"/>
  <c r="N939" i="20"/>
  <c r="R938" i="20"/>
  <c r="S938" i="20"/>
  <c r="Q938" i="20"/>
  <c r="N938" i="20"/>
  <c r="R937" i="20"/>
  <c r="S937" i="20"/>
  <c r="Q937" i="20"/>
  <c r="N937" i="20"/>
  <c r="R936" i="20"/>
  <c r="S936" i="20" s="1"/>
  <c r="Q936" i="20"/>
  <c r="N936" i="20"/>
  <c r="R935" i="20"/>
  <c r="S935" i="20"/>
  <c r="Q935" i="20"/>
  <c r="N935" i="20"/>
  <c r="R934" i="20"/>
  <c r="S934" i="20" s="1"/>
  <c r="Q934" i="20"/>
  <c r="N934" i="20"/>
  <c r="R933" i="20"/>
  <c r="S933" i="20" s="1"/>
  <c r="Q933" i="20"/>
  <c r="N933" i="20"/>
  <c r="R932" i="20"/>
  <c r="S932" i="20"/>
  <c r="Q932" i="20"/>
  <c r="N932" i="20"/>
  <c r="R931" i="20"/>
  <c r="S931" i="20" s="1"/>
  <c r="Q931" i="20"/>
  <c r="N931" i="20"/>
  <c r="R930" i="20"/>
  <c r="S930" i="20" s="1"/>
  <c r="Q930" i="20"/>
  <c r="N930" i="20"/>
  <c r="R929" i="20"/>
  <c r="S929" i="20"/>
  <c r="Q929" i="20"/>
  <c r="N929" i="20"/>
  <c r="R928" i="20"/>
  <c r="S928" i="20"/>
  <c r="Q928" i="20"/>
  <c r="N928" i="20"/>
  <c r="R927" i="20"/>
  <c r="S927" i="20" s="1"/>
  <c r="Q927" i="20"/>
  <c r="N927" i="20"/>
  <c r="R926" i="20"/>
  <c r="S926" i="20"/>
  <c r="Q926" i="20"/>
  <c r="N926" i="20"/>
  <c r="R925" i="20"/>
  <c r="S925" i="20"/>
  <c r="Q925" i="20"/>
  <c r="N925" i="20"/>
  <c r="R924" i="20"/>
  <c r="S924" i="20" s="1"/>
  <c r="Q924" i="20"/>
  <c r="N924" i="20"/>
  <c r="R923" i="20"/>
  <c r="S923" i="20"/>
  <c r="Q923" i="20"/>
  <c r="N923" i="20"/>
  <c r="R922" i="20"/>
  <c r="S922" i="20" s="1"/>
  <c r="Q922" i="20"/>
  <c r="N922" i="20"/>
  <c r="R921" i="20"/>
  <c r="S921" i="20" s="1"/>
  <c r="Q921" i="20"/>
  <c r="N921" i="20"/>
  <c r="R920" i="20"/>
  <c r="S920" i="20"/>
  <c r="Q920" i="20"/>
  <c r="N920" i="20"/>
  <c r="R919" i="20"/>
  <c r="S919" i="20"/>
  <c r="Q919" i="20"/>
  <c r="N919" i="20"/>
  <c r="R918" i="20"/>
  <c r="S918" i="20" s="1"/>
  <c r="Q918" i="20"/>
  <c r="N918" i="20"/>
  <c r="R917" i="20"/>
  <c r="S917" i="20"/>
  <c r="Q917" i="20"/>
  <c r="N917" i="20"/>
  <c r="R916" i="20"/>
  <c r="S916" i="20" s="1"/>
  <c r="Q916" i="20"/>
  <c r="N916" i="20"/>
  <c r="R915" i="20"/>
  <c r="S915" i="20" s="1"/>
  <c r="Q915" i="20"/>
  <c r="N915" i="20"/>
  <c r="R914" i="20"/>
  <c r="S914" i="20"/>
  <c r="Q914" i="20"/>
  <c r="N914" i="20"/>
  <c r="R913" i="20"/>
  <c r="S913" i="20" s="1"/>
  <c r="Q913" i="20"/>
  <c r="N913" i="20"/>
  <c r="R912" i="20"/>
  <c r="S912" i="20" s="1"/>
  <c r="Q912" i="20"/>
  <c r="N912" i="20"/>
  <c r="R911" i="20"/>
  <c r="S911" i="20"/>
  <c r="Q911" i="20"/>
  <c r="N911" i="20"/>
  <c r="R910" i="20"/>
  <c r="S910" i="20" s="1"/>
  <c r="Q910" i="20"/>
  <c r="N910" i="20"/>
  <c r="R909" i="20"/>
  <c r="S909" i="20" s="1"/>
  <c r="Q909" i="20"/>
  <c r="N909" i="20"/>
  <c r="R908" i="20"/>
  <c r="S908" i="20"/>
  <c r="Q908" i="20"/>
  <c r="N908" i="20"/>
  <c r="R907" i="20"/>
  <c r="S907" i="20"/>
  <c r="Q907" i="20"/>
  <c r="N907" i="20"/>
  <c r="R906" i="20"/>
  <c r="S906" i="20" s="1"/>
  <c r="Q906" i="20"/>
  <c r="N906" i="20"/>
  <c r="R905" i="20"/>
  <c r="S905" i="20"/>
  <c r="Q905" i="20"/>
  <c r="N905" i="20"/>
  <c r="R904" i="20"/>
  <c r="S904" i="20" s="1"/>
  <c r="Q904" i="20"/>
  <c r="N904" i="20"/>
  <c r="R903" i="20"/>
  <c r="S903" i="20" s="1"/>
  <c r="Q903" i="20"/>
  <c r="N903" i="20"/>
  <c r="R902" i="20"/>
  <c r="S902" i="20"/>
  <c r="Q902" i="20"/>
  <c r="N902" i="20"/>
  <c r="R901" i="20"/>
  <c r="S901" i="20"/>
  <c r="Q901" i="20"/>
  <c r="N901" i="20"/>
  <c r="R900" i="20"/>
  <c r="S900" i="20" s="1"/>
  <c r="Q900" i="20"/>
  <c r="N900" i="20"/>
  <c r="R899" i="20"/>
  <c r="S899" i="20"/>
  <c r="Q899" i="20"/>
  <c r="N899" i="20"/>
  <c r="R898" i="20"/>
  <c r="S898" i="20" s="1"/>
  <c r="Q898" i="20"/>
  <c r="N898" i="20"/>
  <c r="R897" i="20"/>
  <c r="S897" i="20" s="1"/>
  <c r="Q897" i="20"/>
  <c r="N897" i="20"/>
  <c r="R896" i="20"/>
  <c r="S896" i="20"/>
  <c r="Q896" i="20"/>
  <c r="N896" i="20"/>
  <c r="R895" i="20"/>
  <c r="S895" i="20" s="1"/>
  <c r="Q895" i="20"/>
  <c r="N895" i="20"/>
  <c r="R894" i="20"/>
  <c r="S894" i="20" s="1"/>
  <c r="Q894" i="20"/>
  <c r="N894" i="20"/>
  <c r="R893" i="20"/>
  <c r="S893" i="20"/>
  <c r="Q893" i="20"/>
  <c r="N893" i="20"/>
  <c r="R892" i="20"/>
  <c r="S892" i="20"/>
  <c r="Q892" i="20"/>
  <c r="N892" i="20"/>
  <c r="R891" i="20"/>
  <c r="S891" i="20" s="1"/>
  <c r="Q891" i="20"/>
  <c r="N891" i="20"/>
  <c r="R890" i="20"/>
  <c r="S890" i="20"/>
  <c r="Q890" i="20"/>
  <c r="N890" i="20"/>
  <c r="R889" i="20"/>
  <c r="S889" i="20"/>
  <c r="Q889" i="20"/>
  <c r="N889" i="20"/>
  <c r="R888" i="20"/>
  <c r="S888" i="20" s="1"/>
  <c r="Q888" i="20"/>
  <c r="N888" i="20"/>
  <c r="R887" i="20"/>
  <c r="S887" i="20"/>
  <c r="Q887" i="20"/>
  <c r="N887" i="20"/>
  <c r="R886" i="20"/>
  <c r="S886" i="20" s="1"/>
  <c r="Q886" i="20"/>
  <c r="N886" i="20"/>
  <c r="R885" i="20"/>
  <c r="S885" i="20" s="1"/>
  <c r="Q885" i="20"/>
  <c r="N885" i="20"/>
  <c r="R884" i="20"/>
  <c r="S884" i="20"/>
  <c r="Q884" i="20"/>
  <c r="N884" i="20"/>
  <c r="R883" i="20"/>
  <c r="S883" i="20"/>
  <c r="Q883" i="20"/>
  <c r="N883" i="20"/>
  <c r="R882" i="20"/>
  <c r="S882" i="20" s="1"/>
  <c r="Q882" i="20"/>
  <c r="N882" i="20"/>
  <c r="R881" i="20"/>
  <c r="S881" i="20"/>
  <c r="Q881" i="20"/>
  <c r="N881" i="20"/>
  <c r="R880" i="20"/>
  <c r="S880" i="20" s="1"/>
  <c r="Q880" i="20"/>
  <c r="N880" i="20"/>
  <c r="R879" i="20"/>
  <c r="S879" i="20" s="1"/>
  <c r="Q879" i="20"/>
  <c r="N879" i="20"/>
  <c r="R878" i="20"/>
  <c r="S878" i="20"/>
  <c r="Q878" i="20"/>
  <c r="N878" i="20"/>
  <c r="R877" i="20"/>
  <c r="S877" i="20" s="1"/>
  <c r="Q877" i="20"/>
  <c r="N877" i="20"/>
  <c r="R876" i="20"/>
  <c r="S876" i="20" s="1"/>
  <c r="Q876" i="20"/>
  <c r="N876" i="20"/>
  <c r="R875" i="20"/>
  <c r="S875" i="20"/>
  <c r="Q875" i="20"/>
  <c r="N875" i="20"/>
  <c r="R874" i="20"/>
  <c r="S874" i="20" s="1"/>
  <c r="Q874" i="20"/>
  <c r="N874" i="20"/>
  <c r="R873" i="20"/>
  <c r="S873" i="20" s="1"/>
  <c r="Q873" i="20"/>
  <c r="N873" i="20"/>
  <c r="R872" i="20"/>
  <c r="S872" i="20"/>
  <c r="Q872" i="20"/>
  <c r="N872" i="20"/>
  <c r="R871" i="20"/>
  <c r="S871" i="20"/>
  <c r="Q871" i="20"/>
  <c r="N871" i="20"/>
  <c r="R870" i="20"/>
  <c r="S870" i="20" s="1"/>
  <c r="Q870" i="20"/>
  <c r="N870" i="20"/>
  <c r="R869" i="20"/>
  <c r="S869" i="20"/>
  <c r="Q869" i="20"/>
  <c r="N869" i="20"/>
  <c r="R868" i="20"/>
  <c r="S868" i="20" s="1"/>
  <c r="Q868" i="20"/>
  <c r="N868" i="20"/>
  <c r="R867" i="20"/>
  <c r="S867" i="20" s="1"/>
  <c r="Q867" i="20"/>
  <c r="N867" i="20"/>
  <c r="R866" i="20"/>
  <c r="S866" i="20"/>
  <c r="Q866" i="20"/>
  <c r="N866" i="20"/>
  <c r="R865" i="20"/>
  <c r="S865" i="20"/>
  <c r="Q865" i="20"/>
  <c r="N865" i="20"/>
  <c r="R864" i="20"/>
  <c r="S864" i="20" s="1"/>
  <c r="Q864" i="20"/>
  <c r="N864" i="20"/>
  <c r="R863" i="20"/>
  <c r="S863" i="20"/>
  <c r="Q863" i="20"/>
  <c r="N863" i="20"/>
  <c r="R862" i="20"/>
  <c r="S862" i="20" s="1"/>
  <c r="Q862" i="20"/>
  <c r="N862" i="20"/>
  <c r="R861" i="20"/>
  <c r="S861" i="20" s="1"/>
  <c r="Q861" i="20"/>
  <c r="N861" i="20"/>
  <c r="R860" i="20"/>
  <c r="S860" i="20"/>
  <c r="Q860" i="20"/>
  <c r="N860" i="20"/>
  <c r="R859" i="20"/>
  <c r="S859" i="20" s="1"/>
  <c r="Q859" i="20"/>
  <c r="N859" i="20"/>
  <c r="R858" i="20"/>
  <c r="S858" i="20" s="1"/>
  <c r="Q858" i="20"/>
  <c r="N858" i="20"/>
  <c r="R857" i="20"/>
  <c r="S857" i="20"/>
  <c r="Q857" i="20"/>
  <c r="N857" i="20"/>
  <c r="R856" i="20"/>
  <c r="S856" i="20"/>
  <c r="Q856" i="20"/>
  <c r="N856" i="20"/>
  <c r="R855" i="20"/>
  <c r="S855" i="20" s="1"/>
  <c r="Q855" i="20"/>
  <c r="N855" i="20"/>
  <c r="R854" i="20"/>
  <c r="S854" i="20"/>
  <c r="Q854" i="20"/>
  <c r="N854" i="20"/>
  <c r="R853" i="20"/>
  <c r="S853" i="20"/>
  <c r="Q853" i="20"/>
  <c r="N853" i="20"/>
  <c r="R852" i="20"/>
  <c r="S852" i="20" s="1"/>
  <c r="Q852" i="20"/>
  <c r="N852" i="20"/>
  <c r="R851" i="20"/>
  <c r="S851" i="20" s="1"/>
  <c r="Q851" i="20"/>
  <c r="N851" i="20"/>
  <c r="R850" i="20"/>
  <c r="S850" i="20" s="1"/>
  <c r="Q850" i="20"/>
  <c r="N850" i="20"/>
  <c r="R849" i="20"/>
  <c r="S849" i="20" s="1"/>
  <c r="Q849" i="20"/>
  <c r="N849" i="20"/>
  <c r="R848" i="20"/>
  <c r="S848" i="20"/>
  <c r="Q848" i="20"/>
  <c r="N848" i="20"/>
  <c r="R847" i="20"/>
  <c r="S847" i="20"/>
  <c r="Q847" i="20"/>
  <c r="N847" i="20"/>
  <c r="R846" i="20"/>
  <c r="S846" i="20" s="1"/>
  <c r="Q846" i="20"/>
  <c r="N846" i="20"/>
  <c r="R845" i="20"/>
  <c r="S845" i="20" s="1"/>
  <c r="Q845" i="20"/>
  <c r="N845" i="20"/>
  <c r="R844" i="20"/>
  <c r="S844" i="20" s="1"/>
  <c r="Q844" i="20"/>
  <c r="N844" i="20"/>
  <c r="R843" i="20"/>
  <c r="S843" i="20" s="1"/>
  <c r="Q843" i="20"/>
  <c r="N843" i="20"/>
  <c r="R842" i="20"/>
  <c r="S842" i="20"/>
  <c r="Q842" i="20"/>
  <c r="N842" i="20"/>
  <c r="R841" i="20"/>
  <c r="S841" i="20" s="1"/>
  <c r="Q841" i="20"/>
  <c r="N841" i="20"/>
  <c r="R840" i="20"/>
  <c r="S840" i="20" s="1"/>
  <c r="Q840" i="20"/>
  <c r="N840" i="20"/>
  <c r="R839" i="20"/>
  <c r="S839" i="20" s="1"/>
  <c r="Q839" i="20"/>
  <c r="N839" i="20"/>
  <c r="R838" i="20"/>
  <c r="S838" i="20" s="1"/>
  <c r="Q838" i="20"/>
  <c r="N838" i="20"/>
  <c r="R837" i="20"/>
  <c r="S837" i="20" s="1"/>
  <c r="Q837" i="20"/>
  <c r="N837" i="20"/>
  <c r="R836" i="20"/>
  <c r="S836" i="20" s="1"/>
  <c r="Q836" i="20"/>
  <c r="N836" i="20"/>
  <c r="R835" i="20"/>
  <c r="S835" i="20"/>
  <c r="Q835" i="20"/>
  <c r="N835" i="20"/>
  <c r="R834" i="20"/>
  <c r="S834" i="20" s="1"/>
  <c r="Q834" i="20"/>
  <c r="N834" i="20"/>
  <c r="R833" i="20"/>
  <c r="S833" i="20"/>
  <c r="Q833" i="20"/>
  <c r="N833" i="20"/>
  <c r="R832" i="20"/>
  <c r="S832" i="20" s="1"/>
  <c r="Q832" i="20"/>
  <c r="N832" i="20"/>
  <c r="R831" i="20"/>
  <c r="S831" i="20" s="1"/>
  <c r="Q831" i="20"/>
  <c r="N831" i="20"/>
  <c r="R830" i="20"/>
  <c r="S830" i="20"/>
  <c r="Q830" i="20"/>
  <c r="N830" i="20"/>
  <c r="R829" i="20"/>
  <c r="S829" i="20"/>
  <c r="Q829" i="20"/>
  <c r="N829" i="20"/>
  <c r="R828" i="20"/>
  <c r="S828" i="20" s="1"/>
  <c r="Q828" i="20"/>
  <c r="N828" i="20"/>
  <c r="R827" i="20"/>
  <c r="S827" i="20" s="1"/>
  <c r="Q827" i="20"/>
  <c r="N827" i="20"/>
  <c r="R826" i="20"/>
  <c r="S826" i="20" s="1"/>
  <c r="Q826" i="20"/>
  <c r="N826" i="20"/>
  <c r="R825" i="20"/>
  <c r="S825" i="20" s="1"/>
  <c r="Q825" i="20"/>
  <c r="N825" i="20"/>
  <c r="R824" i="20"/>
  <c r="S824" i="20"/>
  <c r="Q824" i="20"/>
  <c r="N824" i="20"/>
  <c r="R823" i="20"/>
  <c r="S823" i="20" s="1"/>
  <c r="Q823" i="20"/>
  <c r="N823" i="20"/>
  <c r="R822" i="20"/>
  <c r="S822" i="20" s="1"/>
  <c r="Q822" i="20"/>
  <c r="N822" i="20"/>
  <c r="R821" i="20"/>
  <c r="S821" i="20" s="1"/>
  <c r="Q821" i="20"/>
  <c r="N821" i="20"/>
  <c r="R820" i="20"/>
  <c r="S820" i="20"/>
  <c r="Q820" i="20"/>
  <c r="N820" i="20"/>
  <c r="R819" i="20"/>
  <c r="S819" i="20" s="1"/>
  <c r="Q819" i="20"/>
  <c r="N819" i="20"/>
  <c r="R818" i="20"/>
  <c r="S818" i="20" s="1"/>
  <c r="Q818" i="20"/>
  <c r="N818" i="20"/>
  <c r="R817" i="20"/>
  <c r="S817" i="20"/>
  <c r="Q817" i="20"/>
  <c r="N817" i="20"/>
  <c r="R816" i="20"/>
  <c r="S816" i="20" s="1"/>
  <c r="Q816" i="20"/>
  <c r="N816" i="20"/>
  <c r="R815" i="20"/>
  <c r="S815" i="20" s="1"/>
  <c r="Q815" i="20"/>
  <c r="N815" i="20"/>
  <c r="R814" i="20"/>
  <c r="S814" i="20" s="1"/>
  <c r="Q814" i="20"/>
  <c r="N814" i="20"/>
  <c r="R813" i="20"/>
  <c r="S813" i="20" s="1"/>
  <c r="Q813" i="20"/>
  <c r="N813" i="20"/>
  <c r="R812" i="20"/>
  <c r="S812" i="20"/>
  <c r="Q812" i="20"/>
  <c r="N812" i="20"/>
  <c r="R811" i="20"/>
  <c r="S811" i="20"/>
  <c r="Q811" i="20"/>
  <c r="N811" i="20"/>
  <c r="R810" i="20"/>
  <c r="S810" i="20" s="1"/>
  <c r="Q810" i="20"/>
  <c r="N810" i="20"/>
  <c r="R809" i="20"/>
  <c r="S809" i="20" s="1"/>
  <c r="Q809" i="20"/>
  <c r="N809" i="20"/>
  <c r="R808" i="20"/>
  <c r="S808" i="20" s="1"/>
  <c r="Q808" i="20"/>
  <c r="N808" i="20"/>
  <c r="R807" i="20"/>
  <c r="S807" i="20" s="1"/>
  <c r="Q807" i="20"/>
  <c r="N807" i="20"/>
  <c r="R806" i="20"/>
  <c r="S806" i="20"/>
  <c r="Q806" i="20"/>
  <c r="N806" i="20"/>
  <c r="R805" i="20"/>
  <c r="S805" i="20" s="1"/>
  <c r="Q805" i="20"/>
  <c r="N805" i="20"/>
  <c r="R804" i="20"/>
  <c r="S804" i="20" s="1"/>
  <c r="Q804" i="20"/>
  <c r="N804" i="20"/>
  <c r="R803" i="20"/>
  <c r="S803" i="20" s="1"/>
  <c r="Q803" i="20"/>
  <c r="N803" i="20"/>
  <c r="R802" i="20"/>
  <c r="S802" i="20" s="1"/>
  <c r="Q802" i="20"/>
  <c r="N802" i="20"/>
  <c r="R801" i="20"/>
  <c r="S801" i="20" s="1"/>
  <c r="Q801" i="20"/>
  <c r="N801" i="20"/>
  <c r="R800" i="20"/>
  <c r="S800" i="20" s="1"/>
  <c r="Q800" i="20"/>
  <c r="N800" i="20"/>
  <c r="R799" i="20"/>
  <c r="S799" i="20"/>
  <c r="Q799" i="20"/>
  <c r="N799" i="20"/>
  <c r="R798" i="20"/>
  <c r="S798" i="20" s="1"/>
  <c r="Q798" i="20"/>
  <c r="N798" i="20"/>
  <c r="R797" i="20"/>
  <c r="S797" i="20" s="1"/>
  <c r="Q797" i="20"/>
  <c r="N797" i="20"/>
  <c r="R796" i="20"/>
  <c r="S796" i="20" s="1"/>
  <c r="Q796" i="20"/>
  <c r="N796" i="20"/>
  <c r="R795" i="20"/>
  <c r="S795" i="20" s="1"/>
  <c r="Q795" i="20"/>
  <c r="N795" i="20"/>
  <c r="R794" i="20"/>
  <c r="S794" i="20"/>
  <c r="Q794" i="20"/>
  <c r="N794" i="20"/>
  <c r="R793" i="20"/>
  <c r="S793" i="20"/>
  <c r="Q793" i="20"/>
  <c r="N793" i="20"/>
  <c r="R792" i="20"/>
  <c r="S792" i="20" s="1"/>
  <c r="Q792" i="20"/>
  <c r="N792" i="20"/>
  <c r="R791" i="20"/>
  <c r="S791" i="20" s="1"/>
  <c r="Q791" i="20"/>
  <c r="N791" i="20"/>
  <c r="R790" i="20"/>
  <c r="S790" i="20" s="1"/>
  <c r="Q790" i="20"/>
  <c r="N790" i="20"/>
  <c r="R789" i="20"/>
  <c r="S789" i="20" s="1"/>
  <c r="Q789" i="20"/>
  <c r="N789" i="20"/>
  <c r="R788" i="20"/>
  <c r="S788" i="20"/>
  <c r="Q788" i="20"/>
  <c r="N788" i="20"/>
  <c r="R787" i="20"/>
  <c r="S787" i="20" s="1"/>
  <c r="Q787" i="20"/>
  <c r="N787" i="20"/>
  <c r="R786" i="20"/>
  <c r="S786" i="20" s="1"/>
  <c r="Q786" i="20"/>
  <c r="N786" i="20"/>
  <c r="R785" i="20"/>
  <c r="S785" i="20" s="1"/>
  <c r="Q785" i="20"/>
  <c r="N785" i="20"/>
  <c r="R784" i="20"/>
  <c r="S784" i="20"/>
  <c r="Q784" i="20"/>
  <c r="N784" i="20"/>
  <c r="R783" i="20"/>
  <c r="S783" i="20" s="1"/>
  <c r="Q783" i="20"/>
  <c r="N783" i="20"/>
  <c r="R782" i="20"/>
  <c r="S782" i="20" s="1"/>
  <c r="Q782" i="20"/>
  <c r="N782" i="20"/>
  <c r="R781" i="20"/>
  <c r="S781" i="20"/>
  <c r="Q781" i="20"/>
  <c r="N781" i="20"/>
  <c r="R780" i="20"/>
  <c r="S780" i="20" s="1"/>
  <c r="Q780" i="20"/>
  <c r="N780" i="20"/>
  <c r="R779" i="20"/>
  <c r="S779" i="20" s="1"/>
  <c r="Q779" i="20"/>
  <c r="N779" i="20"/>
  <c r="R778" i="20"/>
  <c r="S778" i="20" s="1"/>
  <c r="Q778" i="20"/>
  <c r="N778" i="20"/>
  <c r="R777" i="20"/>
  <c r="S777" i="20" s="1"/>
  <c r="Q777" i="20"/>
  <c r="N777" i="20"/>
  <c r="R776" i="20"/>
  <c r="S776" i="20"/>
  <c r="Q776" i="20"/>
  <c r="N776" i="20"/>
  <c r="R775" i="20"/>
  <c r="S775" i="20"/>
  <c r="Q775" i="20"/>
  <c r="N775" i="20"/>
  <c r="R774" i="20"/>
  <c r="S774" i="20" s="1"/>
  <c r="Q774" i="20"/>
  <c r="N774" i="20"/>
  <c r="R773" i="20"/>
  <c r="S773" i="20" s="1"/>
  <c r="Q773" i="20"/>
  <c r="N773" i="20"/>
  <c r="R772" i="20"/>
  <c r="S772" i="20" s="1"/>
  <c r="Q772" i="20"/>
  <c r="N772" i="20"/>
  <c r="R771" i="20"/>
  <c r="S771" i="20" s="1"/>
  <c r="Q771" i="20"/>
  <c r="N771" i="20"/>
  <c r="R770" i="20"/>
  <c r="S770" i="20"/>
  <c r="Q770" i="20"/>
  <c r="N770" i="20"/>
  <c r="R769" i="20"/>
  <c r="S769" i="20" s="1"/>
  <c r="Q769" i="20"/>
  <c r="N769" i="20"/>
  <c r="R768" i="20"/>
  <c r="S768" i="20" s="1"/>
  <c r="Q768" i="20"/>
  <c r="N768" i="20"/>
  <c r="R767" i="20"/>
  <c r="S767" i="20" s="1"/>
  <c r="Q767" i="20"/>
  <c r="N767" i="20"/>
  <c r="R766" i="20"/>
  <c r="S766" i="20"/>
  <c r="Q766" i="20"/>
  <c r="N766" i="20"/>
  <c r="R765" i="20"/>
  <c r="S765" i="20" s="1"/>
  <c r="Q765" i="20"/>
  <c r="N765" i="20"/>
  <c r="R764" i="20"/>
  <c r="S764" i="20" s="1"/>
  <c r="Q764" i="20"/>
  <c r="N764" i="20"/>
  <c r="R763" i="20"/>
  <c r="S763" i="20"/>
  <c r="Q763" i="20"/>
  <c r="N763" i="20"/>
  <c r="R762" i="20"/>
  <c r="S762" i="20" s="1"/>
  <c r="Q762" i="20"/>
  <c r="N762" i="20"/>
  <c r="R761" i="20"/>
  <c r="S761" i="20" s="1"/>
  <c r="Q761" i="20"/>
  <c r="N761" i="20"/>
  <c r="R760" i="20"/>
  <c r="S760" i="20" s="1"/>
  <c r="Q760" i="20"/>
  <c r="N760" i="20"/>
  <c r="R759" i="20"/>
  <c r="S759" i="20" s="1"/>
  <c r="Q759" i="20"/>
  <c r="N759" i="20"/>
  <c r="R758" i="20"/>
  <c r="S758" i="20"/>
  <c r="Q758" i="20"/>
  <c r="N758" i="20"/>
  <c r="R757" i="20"/>
  <c r="S757" i="20"/>
  <c r="Q757" i="20"/>
  <c r="N757" i="20"/>
  <c r="R756" i="20"/>
  <c r="S756" i="20" s="1"/>
  <c r="Q756" i="20"/>
  <c r="N756" i="20"/>
  <c r="R755" i="20"/>
  <c r="S755" i="20" s="1"/>
  <c r="Q755" i="20"/>
  <c r="N755" i="20"/>
  <c r="R754" i="20"/>
  <c r="S754" i="20" s="1"/>
  <c r="Q754" i="20"/>
  <c r="N754" i="20"/>
  <c r="R753" i="20"/>
  <c r="S753" i="20" s="1"/>
  <c r="Q753" i="20"/>
  <c r="N753" i="20"/>
  <c r="R752" i="20"/>
  <c r="S752" i="20"/>
  <c r="Q752" i="20"/>
  <c r="N752" i="20"/>
  <c r="R751" i="20"/>
  <c r="S751" i="20" s="1"/>
  <c r="Q751" i="20"/>
  <c r="N751" i="20"/>
  <c r="R750" i="20"/>
  <c r="S750" i="20" s="1"/>
  <c r="Q750" i="20"/>
  <c r="N750" i="20"/>
  <c r="R749" i="20"/>
  <c r="S749" i="20" s="1"/>
  <c r="Q749" i="20"/>
  <c r="N749" i="20"/>
  <c r="R748" i="20"/>
  <c r="S748" i="20"/>
  <c r="Q748" i="20"/>
  <c r="N748" i="20"/>
  <c r="R747" i="20"/>
  <c r="S747" i="20" s="1"/>
  <c r="Q747" i="20"/>
  <c r="N747" i="20"/>
  <c r="R746" i="20"/>
  <c r="S746" i="20" s="1"/>
  <c r="Q746" i="20"/>
  <c r="N746" i="20"/>
  <c r="R745" i="20"/>
  <c r="S745" i="20"/>
  <c r="Q745" i="20"/>
  <c r="N745" i="20"/>
  <c r="R744" i="20"/>
  <c r="S744" i="20" s="1"/>
  <c r="Q744" i="20"/>
  <c r="N744" i="20"/>
  <c r="R743" i="20"/>
  <c r="S743" i="20" s="1"/>
  <c r="Q743" i="20"/>
  <c r="N743" i="20"/>
  <c r="R742" i="20"/>
  <c r="S742" i="20" s="1"/>
  <c r="Q742" i="20"/>
  <c r="N742" i="20"/>
  <c r="R741" i="20"/>
  <c r="S741" i="20" s="1"/>
  <c r="Q741" i="20"/>
  <c r="N741" i="20"/>
  <c r="R740" i="20"/>
  <c r="S740" i="20"/>
  <c r="Q740" i="20"/>
  <c r="N740" i="20"/>
  <c r="R739" i="20"/>
  <c r="S739" i="20"/>
  <c r="Q739" i="20"/>
  <c r="N739" i="20"/>
  <c r="R738" i="20"/>
  <c r="S738" i="20" s="1"/>
  <c r="Q738" i="20"/>
  <c r="N738" i="20"/>
  <c r="R737" i="20"/>
  <c r="S737" i="20" s="1"/>
  <c r="Q737" i="20"/>
  <c r="N737" i="20"/>
  <c r="R736" i="20"/>
  <c r="S736" i="20" s="1"/>
  <c r="Q736" i="20"/>
  <c r="N736" i="20"/>
  <c r="R735" i="20"/>
  <c r="S735" i="20" s="1"/>
  <c r="Q735" i="20"/>
  <c r="N735" i="20"/>
  <c r="R734" i="20"/>
  <c r="S734" i="20"/>
  <c r="Q734" i="20"/>
  <c r="N734" i="20"/>
  <c r="R733" i="20"/>
  <c r="S733" i="20" s="1"/>
  <c r="Q733" i="20"/>
  <c r="N733" i="20"/>
  <c r="R732" i="20"/>
  <c r="S732" i="20" s="1"/>
  <c r="Q732" i="20"/>
  <c r="N732" i="20"/>
  <c r="R731" i="20"/>
  <c r="S731" i="20" s="1"/>
  <c r="Q731" i="20"/>
  <c r="N731" i="20"/>
  <c r="R730" i="20"/>
  <c r="S730" i="20"/>
  <c r="Q730" i="20"/>
  <c r="N730" i="20"/>
  <c r="R729" i="20"/>
  <c r="S729" i="20" s="1"/>
  <c r="Q729" i="20"/>
  <c r="N729" i="20"/>
  <c r="R728" i="20"/>
  <c r="S728" i="20" s="1"/>
  <c r="Q728" i="20"/>
  <c r="N728" i="20"/>
  <c r="R727" i="20"/>
  <c r="S727" i="20"/>
  <c r="Q727" i="20"/>
  <c r="N727" i="20"/>
  <c r="R726" i="20"/>
  <c r="S726" i="20" s="1"/>
  <c r="Q726" i="20"/>
  <c r="N726" i="20"/>
  <c r="R725" i="20"/>
  <c r="S725" i="20" s="1"/>
  <c r="Q725" i="20"/>
  <c r="N725" i="20"/>
  <c r="R724" i="20"/>
  <c r="S724" i="20" s="1"/>
  <c r="Q724" i="20"/>
  <c r="N724" i="20"/>
  <c r="R723" i="20"/>
  <c r="S723" i="20" s="1"/>
  <c r="Q723" i="20"/>
  <c r="N723" i="20"/>
  <c r="R722" i="20"/>
  <c r="S722" i="20"/>
  <c r="Q722" i="20"/>
  <c r="N722" i="20"/>
  <c r="R721" i="20"/>
  <c r="S721" i="20"/>
  <c r="Q721" i="20"/>
  <c r="N721" i="20"/>
  <c r="R720" i="20"/>
  <c r="S720" i="20" s="1"/>
  <c r="Q720" i="20"/>
  <c r="N720" i="20"/>
  <c r="R719" i="20"/>
  <c r="S719" i="20" s="1"/>
  <c r="Q719" i="20"/>
  <c r="N719" i="20"/>
  <c r="R718" i="20"/>
  <c r="S718" i="20" s="1"/>
  <c r="Q718" i="20"/>
  <c r="N718" i="20"/>
  <c r="R717" i="20"/>
  <c r="S717" i="20" s="1"/>
  <c r="Q717" i="20"/>
  <c r="N717" i="20"/>
  <c r="R716" i="20"/>
  <c r="S716" i="20"/>
  <c r="Q716" i="20"/>
  <c r="N716" i="20"/>
  <c r="R715" i="20"/>
  <c r="S715" i="20" s="1"/>
  <c r="Q715" i="20"/>
  <c r="N715" i="20"/>
  <c r="R714" i="20"/>
  <c r="S714" i="20" s="1"/>
  <c r="Q714" i="20"/>
  <c r="N714" i="20"/>
  <c r="R713" i="20"/>
  <c r="S713" i="20" s="1"/>
  <c r="Q713" i="20"/>
  <c r="N713" i="20"/>
  <c r="R712" i="20"/>
  <c r="S712" i="20"/>
  <c r="Q712" i="20"/>
  <c r="N712" i="20"/>
  <c r="R711" i="20"/>
  <c r="S711" i="20" s="1"/>
  <c r="Q711" i="20"/>
  <c r="N711" i="20"/>
  <c r="R710" i="20"/>
  <c r="S710" i="20" s="1"/>
  <c r="Q710" i="20"/>
  <c r="N710" i="20"/>
  <c r="R709" i="20"/>
  <c r="S709" i="20"/>
  <c r="Q709" i="20"/>
  <c r="N709" i="20"/>
  <c r="R708" i="20"/>
  <c r="S708" i="20" s="1"/>
  <c r="Q708" i="20"/>
  <c r="N708" i="20"/>
  <c r="R707" i="20"/>
  <c r="S707" i="20" s="1"/>
  <c r="Q707" i="20"/>
  <c r="N707" i="20"/>
  <c r="R706" i="20"/>
  <c r="S706" i="20" s="1"/>
  <c r="Q706" i="20"/>
  <c r="N706" i="20"/>
  <c r="R705" i="20"/>
  <c r="S705" i="20" s="1"/>
  <c r="Q705" i="20"/>
  <c r="N705" i="20"/>
  <c r="R704" i="20"/>
  <c r="S704" i="20"/>
  <c r="Q704" i="20"/>
  <c r="N704" i="20"/>
  <c r="R703" i="20"/>
  <c r="S703" i="20"/>
  <c r="Q703" i="20"/>
  <c r="N703" i="20"/>
  <c r="R702" i="20"/>
  <c r="S702" i="20" s="1"/>
  <c r="Q702" i="20"/>
  <c r="N702" i="20"/>
  <c r="R701" i="20"/>
  <c r="S701" i="20" s="1"/>
  <c r="Q701" i="20"/>
  <c r="N701" i="20"/>
  <c r="R700" i="20"/>
  <c r="S700" i="20" s="1"/>
  <c r="Q700" i="20"/>
  <c r="N700" i="20"/>
  <c r="R699" i="20"/>
  <c r="S699" i="20" s="1"/>
  <c r="Q699" i="20"/>
  <c r="N699" i="20"/>
  <c r="R698" i="20"/>
  <c r="S698" i="20"/>
  <c r="Q698" i="20"/>
  <c r="N698" i="20"/>
  <c r="R697" i="20"/>
  <c r="S697" i="20" s="1"/>
  <c r="Q697" i="20"/>
  <c r="N697" i="20"/>
  <c r="R696" i="20"/>
  <c r="S696" i="20" s="1"/>
  <c r="Q696" i="20"/>
  <c r="N696" i="20"/>
  <c r="R695" i="20"/>
  <c r="S695" i="20" s="1"/>
  <c r="Q695" i="20"/>
  <c r="N695" i="20"/>
  <c r="R694" i="20"/>
  <c r="S694" i="20"/>
  <c r="Q694" i="20"/>
  <c r="N694" i="20"/>
  <c r="R693" i="20"/>
  <c r="S693" i="20" s="1"/>
  <c r="Q693" i="20"/>
  <c r="N693" i="20"/>
  <c r="R692" i="20"/>
  <c r="S692" i="20" s="1"/>
  <c r="Q692" i="20"/>
  <c r="N692" i="20"/>
  <c r="R691" i="20"/>
  <c r="S691" i="20"/>
  <c r="Q691" i="20"/>
  <c r="N691" i="20"/>
  <c r="R690" i="20"/>
  <c r="S690" i="20" s="1"/>
  <c r="Q690" i="20"/>
  <c r="N690" i="20"/>
  <c r="R689" i="20"/>
  <c r="S689" i="20" s="1"/>
  <c r="Q689" i="20"/>
  <c r="N689" i="20"/>
  <c r="R688" i="20"/>
  <c r="S688" i="20" s="1"/>
  <c r="Q688" i="20"/>
  <c r="N688" i="20"/>
  <c r="R687" i="20"/>
  <c r="S687" i="20" s="1"/>
  <c r="Q687" i="20"/>
  <c r="N687" i="20"/>
  <c r="R686" i="20"/>
  <c r="S686" i="20"/>
  <c r="Q686" i="20"/>
  <c r="N686" i="20"/>
  <c r="R685" i="20"/>
  <c r="S685" i="20"/>
  <c r="Q685" i="20"/>
  <c r="N685" i="20"/>
  <c r="R684" i="20"/>
  <c r="S684" i="20" s="1"/>
  <c r="Q684" i="20"/>
  <c r="N684" i="20"/>
  <c r="R683" i="20"/>
  <c r="S683" i="20" s="1"/>
  <c r="Q683" i="20"/>
  <c r="N683" i="20"/>
  <c r="R682" i="20"/>
  <c r="S682" i="20" s="1"/>
  <c r="Q682" i="20"/>
  <c r="N682" i="20"/>
  <c r="R681" i="20"/>
  <c r="S681" i="20" s="1"/>
  <c r="Q681" i="20"/>
  <c r="N681" i="20"/>
  <c r="R680" i="20"/>
  <c r="S680" i="20"/>
  <c r="Q680" i="20"/>
  <c r="N680" i="20"/>
  <c r="R679" i="20"/>
  <c r="S679" i="20" s="1"/>
  <c r="Q679" i="20"/>
  <c r="N679" i="20"/>
  <c r="R678" i="20"/>
  <c r="S678" i="20" s="1"/>
  <c r="Q678" i="20"/>
  <c r="N678" i="20"/>
  <c r="R677" i="20"/>
  <c r="S677" i="20" s="1"/>
  <c r="Q677" i="20"/>
  <c r="N677" i="20"/>
  <c r="R676" i="20"/>
  <c r="S676" i="20"/>
  <c r="Q676" i="20"/>
  <c r="N676" i="20"/>
  <c r="R675" i="20"/>
  <c r="S675" i="20" s="1"/>
  <c r="Q675" i="20"/>
  <c r="N675" i="20"/>
  <c r="R674" i="20"/>
  <c r="S674" i="20" s="1"/>
  <c r="Q674" i="20"/>
  <c r="N674" i="20"/>
  <c r="R673" i="20"/>
  <c r="S673" i="20"/>
  <c r="Q673" i="20"/>
  <c r="N673" i="20"/>
  <c r="R672" i="20"/>
  <c r="S672" i="20" s="1"/>
  <c r="Q672" i="20"/>
  <c r="N672" i="20"/>
  <c r="R671" i="20"/>
  <c r="S671" i="20" s="1"/>
  <c r="Q671" i="20"/>
  <c r="N671" i="20"/>
  <c r="R670" i="20"/>
  <c r="S670" i="20" s="1"/>
  <c r="Q670" i="20"/>
  <c r="N670" i="20"/>
  <c r="R669" i="20"/>
  <c r="S669" i="20" s="1"/>
  <c r="Q669" i="20"/>
  <c r="N669" i="20"/>
  <c r="R668" i="20"/>
  <c r="S668" i="20"/>
  <c r="Q668" i="20"/>
  <c r="N668" i="20"/>
  <c r="R667" i="20"/>
  <c r="S667" i="20"/>
  <c r="Q667" i="20"/>
  <c r="N667" i="20"/>
  <c r="R666" i="20"/>
  <c r="S666" i="20" s="1"/>
  <c r="Q666" i="20"/>
  <c r="N666" i="20"/>
  <c r="R665" i="20"/>
  <c r="S665" i="20" s="1"/>
  <c r="Q665" i="20"/>
  <c r="N665" i="20"/>
  <c r="R664" i="20"/>
  <c r="S664" i="20" s="1"/>
  <c r="Q664" i="20"/>
  <c r="N664" i="20"/>
  <c r="R663" i="20"/>
  <c r="S663" i="20" s="1"/>
  <c r="Q663" i="20"/>
  <c r="N663" i="20"/>
  <c r="R662" i="20"/>
  <c r="S662" i="20"/>
  <c r="Q662" i="20"/>
  <c r="N662" i="20"/>
  <c r="R661" i="20"/>
  <c r="S661" i="20" s="1"/>
  <c r="Q661" i="20"/>
  <c r="N661" i="20"/>
  <c r="R660" i="20"/>
  <c r="S660" i="20" s="1"/>
  <c r="Q660" i="20"/>
  <c r="N660" i="20"/>
  <c r="R659" i="20"/>
  <c r="S659" i="20" s="1"/>
  <c r="Q659" i="20"/>
  <c r="N659" i="20"/>
  <c r="R658" i="20"/>
  <c r="S658" i="20"/>
  <c r="Q658" i="20"/>
  <c r="N658" i="20"/>
  <c r="R657" i="20"/>
  <c r="S657" i="20" s="1"/>
  <c r="Q657" i="20"/>
  <c r="N657" i="20"/>
  <c r="R656" i="20"/>
  <c r="S656" i="20" s="1"/>
  <c r="Q656" i="20"/>
  <c r="N656" i="20"/>
  <c r="R655" i="20"/>
  <c r="S655" i="20"/>
  <c r="Q655" i="20"/>
  <c r="N655" i="20"/>
  <c r="R654" i="20"/>
  <c r="S654" i="20" s="1"/>
  <c r="Q654" i="20"/>
  <c r="N654" i="20"/>
  <c r="R653" i="20"/>
  <c r="S653" i="20" s="1"/>
  <c r="Q653" i="20"/>
  <c r="N653" i="20"/>
  <c r="R652" i="20"/>
  <c r="S652" i="20" s="1"/>
  <c r="Q652" i="20"/>
  <c r="N652" i="20"/>
  <c r="R651" i="20"/>
  <c r="S651" i="20" s="1"/>
  <c r="Q651" i="20"/>
  <c r="N651" i="20"/>
  <c r="R650" i="20"/>
  <c r="S650" i="20"/>
  <c r="Q650" i="20"/>
  <c r="N650" i="20"/>
  <c r="R649" i="20"/>
  <c r="S649" i="20"/>
  <c r="Q649" i="20"/>
  <c r="N649" i="20"/>
  <c r="R648" i="20"/>
  <c r="S648" i="20" s="1"/>
  <c r="Q648" i="20"/>
  <c r="N648" i="20"/>
  <c r="R647" i="20"/>
  <c r="S647" i="20" s="1"/>
  <c r="Q647" i="20"/>
  <c r="N647" i="20"/>
  <c r="R646" i="20"/>
  <c r="S646" i="20" s="1"/>
  <c r="Q646" i="20"/>
  <c r="N646" i="20"/>
  <c r="R645" i="20"/>
  <c r="S645" i="20" s="1"/>
  <c r="Q645" i="20"/>
  <c r="N645" i="20"/>
  <c r="R644" i="20"/>
  <c r="S644" i="20"/>
  <c r="Q644" i="20"/>
  <c r="N644" i="20"/>
  <c r="R643" i="20"/>
  <c r="S643" i="20" s="1"/>
  <c r="Q643" i="20"/>
  <c r="N643" i="20"/>
  <c r="R642" i="20"/>
  <c r="S642" i="20" s="1"/>
  <c r="Q642" i="20"/>
  <c r="N642" i="20"/>
  <c r="R641" i="20"/>
  <c r="S641" i="20" s="1"/>
  <c r="Q641" i="20"/>
  <c r="N641" i="20"/>
  <c r="R640" i="20"/>
  <c r="S640" i="20"/>
  <c r="Q640" i="20"/>
  <c r="N640" i="20"/>
  <c r="R639" i="20"/>
  <c r="S639" i="20" s="1"/>
  <c r="Q639" i="20"/>
  <c r="N639" i="20"/>
  <c r="R638" i="20"/>
  <c r="S638" i="20" s="1"/>
  <c r="Q638" i="20"/>
  <c r="N638" i="20"/>
  <c r="R637" i="20"/>
  <c r="S637" i="20"/>
  <c r="Q637" i="20"/>
  <c r="N637" i="20"/>
  <c r="R636" i="20"/>
  <c r="S636" i="20" s="1"/>
  <c r="Q636" i="20"/>
  <c r="N636" i="20"/>
  <c r="R635" i="20"/>
  <c r="S635" i="20" s="1"/>
  <c r="Q635" i="20"/>
  <c r="N635" i="20"/>
  <c r="R634" i="20"/>
  <c r="S634" i="20" s="1"/>
  <c r="Q634" i="20"/>
  <c r="N634" i="20"/>
  <c r="R633" i="20"/>
  <c r="S633" i="20" s="1"/>
  <c r="Q633" i="20"/>
  <c r="N633" i="20"/>
  <c r="R632" i="20"/>
  <c r="S632" i="20"/>
  <c r="Q632" i="20"/>
  <c r="N632" i="20"/>
  <c r="R631" i="20"/>
  <c r="S631" i="20"/>
  <c r="Q631" i="20"/>
  <c r="N631" i="20"/>
  <c r="R630" i="20"/>
  <c r="S630" i="20" s="1"/>
  <c r="Q630" i="20"/>
  <c r="N630" i="20"/>
  <c r="R629" i="20"/>
  <c r="S629" i="20" s="1"/>
  <c r="Q629" i="20"/>
  <c r="N629" i="20"/>
  <c r="R628" i="20"/>
  <c r="S628" i="20" s="1"/>
  <c r="Q628" i="20"/>
  <c r="N628" i="20"/>
  <c r="R627" i="20"/>
  <c r="S627" i="20" s="1"/>
  <c r="Q627" i="20"/>
  <c r="N627" i="20"/>
  <c r="R626" i="20"/>
  <c r="S626" i="20"/>
  <c r="Q626" i="20"/>
  <c r="N626" i="20"/>
  <c r="R625" i="20"/>
  <c r="S625" i="20" s="1"/>
  <c r="Q625" i="20"/>
  <c r="N625" i="20"/>
  <c r="R624" i="20"/>
  <c r="S624" i="20" s="1"/>
  <c r="Q624" i="20"/>
  <c r="N624" i="20"/>
  <c r="R623" i="20"/>
  <c r="S623" i="20" s="1"/>
  <c r="Q623" i="20"/>
  <c r="N623" i="20"/>
  <c r="R622" i="20"/>
  <c r="S622" i="20"/>
  <c r="Q622" i="20"/>
  <c r="N622" i="20"/>
  <c r="R621" i="20"/>
  <c r="S621" i="20" s="1"/>
  <c r="Q621" i="20"/>
  <c r="N621" i="20"/>
  <c r="R620" i="20"/>
  <c r="S620" i="20" s="1"/>
  <c r="Q620" i="20"/>
  <c r="N620" i="20"/>
  <c r="R619" i="20"/>
  <c r="S619" i="20"/>
  <c r="Q619" i="20"/>
  <c r="N619" i="20"/>
  <c r="R618" i="20"/>
  <c r="S618" i="20" s="1"/>
  <c r="Q618" i="20"/>
  <c r="N618" i="20"/>
  <c r="R617" i="20"/>
  <c r="S617" i="20" s="1"/>
  <c r="Q617" i="20"/>
  <c r="N617" i="20"/>
  <c r="R616" i="20"/>
  <c r="S616" i="20" s="1"/>
  <c r="Q616" i="20"/>
  <c r="N616" i="20"/>
  <c r="R615" i="20"/>
  <c r="S615" i="20" s="1"/>
  <c r="Q615" i="20"/>
  <c r="N615" i="20"/>
  <c r="R614" i="20"/>
  <c r="S614" i="20" s="1"/>
  <c r="Q614" i="20"/>
  <c r="N614" i="20"/>
  <c r="R613" i="20"/>
  <c r="S613" i="20" s="1"/>
  <c r="Q613" i="20"/>
  <c r="N613" i="20"/>
  <c r="R612" i="20"/>
  <c r="S612" i="20" s="1"/>
  <c r="Q612" i="20"/>
  <c r="N612" i="20"/>
  <c r="R611" i="20"/>
  <c r="S611" i="20"/>
  <c r="Q611" i="20"/>
  <c r="N611" i="20"/>
  <c r="R610" i="20"/>
  <c r="S610" i="20" s="1"/>
  <c r="Q610" i="20"/>
  <c r="N610" i="20"/>
  <c r="R609" i="20"/>
  <c r="S609" i="20" s="1"/>
  <c r="Q609" i="20"/>
  <c r="N609" i="20"/>
  <c r="R608" i="20"/>
  <c r="S608" i="20" s="1"/>
  <c r="Q608" i="20"/>
  <c r="N608" i="20"/>
  <c r="R607" i="20"/>
  <c r="S607" i="20" s="1"/>
  <c r="Q607" i="20"/>
  <c r="N607" i="20"/>
  <c r="R606" i="20"/>
  <c r="S606" i="20" s="1"/>
  <c r="Q606" i="20"/>
  <c r="N606" i="20"/>
  <c r="R605" i="20"/>
  <c r="S605" i="20" s="1"/>
  <c r="Q605" i="20"/>
  <c r="N605" i="20"/>
  <c r="R604" i="20"/>
  <c r="S604" i="20" s="1"/>
  <c r="Q604" i="20"/>
  <c r="N604" i="20"/>
  <c r="R603" i="20"/>
  <c r="S603" i="20" s="1"/>
  <c r="Q603" i="20"/>
  <c r="N603" i="20"/>
  <c r="R602" i="20"/>
  <c r="S602" i="20" s="1"/>
  <c r="Q602" i="20"/>
  <c r="N602" i="20"/>
  <c r="R601" i="20"/>
  <c r="S601" i="20" s="1"/>
  <c r="Q601" i="20"/>
  <c r="N601" i="20"/>
  <c r="R600" i="20"/>
  <c r="S600" i="20" s="1"/>
  <c r="Q600" i="20"/>
  <c r="N600" i="20"/>
  <c r="R599" i="20"/>
  <c r="S599" i="20" s="1"/>
  <c r="Q599" i="20"/>
  <c r="N599" i="20"/>
  <c r="R598" i="20"/>
  <c r="S598" i="20" s="1"/>
  <c r="Q598" i="20"/>
  <c r="N598" i="20"/>
  <c r="R597" i="20"/>
  <c r="S597" i="20" s="1"/>
  <c r="Q597" i="20"/>
  <c r="N597" i="20"/>
  <c r="R596" i="20"/>
  <c r="S596" i="20" s="1"/>
  <c r="Q596" i="20"/>
  <c r="N596" i="20"/>
  <c r="R595" i="20"/>
  <c r="S595" i="20" s="1"/>
  <c r="Q595" i="20"/>
  <c r="N595" i="20"/>
  <c r="R594" i="20"/>
  <c r="S594" i="20" s="1"/>
  <c r="Q594" i="20"/>
  <c r="N594" i="20"/>
  <c r="R593" i="20"/>
  <c r="S593" i="20"/>
  <c r="Q593" i="20"/>
  <c r="N593" i="20"/>
  <c r="R592" i="20"/>
  <c r="S592" i="20" s="1"/>
  <c r="Q592" i="20"/>
  <c r="N592" i="20"/>
  <c r="R591" i="20"/>
  <c r="S591" i="20" s="1"/>
  <c r="Q591" i="20"/>
  <c r="N591" i="20"/>
  <c r="R590" i="20"/>
  <c r="S590" i="20" s="1"/>
  <c r="Q590" i="20"/>
  <c r="N590" i="20"/>
  <c r="R589" i="20"/>
  <c r="S589" i="20" s="1"/>
  <c r="Q589" i="20"/>
  <c r="N589" i="20"/>
  <c r="R588" i="20"/>
  <c r="S588" i="20" s="1"/>
  <c r="Q588" i="20"/>
  <c r="N588" i="20"/>
  <c r="R587" i="20"/>
  <c r="S587" i="20" s="1"/>
  <c r="Q587" i="20"/>
  <c r="N587" i="20"/>
  <c r="R586" i="20"/>
  <c r="S586" i="20" s="1"/>
  <c r="Q586" i="20"/>
  <c r="N586" i="20"/>
  <c r="R585" i="20"/>
  <c r="S585" i="20" s="1"/>
  <c r="Q585" i="20"/>
  <c r="N585" i="20"/>
  <c r="R584" i="20"/>
  <c r="S584" i="20"/>
  <c r="Q584" i="20"/>
  <c r="N584" i="20"/>
  <c r="R583" i="20"/>
  <c r="S583" i="20" s="1"/>
  <c r="Q583" i="20"/>
  <c r="N583" i="20"/>
  <c r="R582" i="20"/>
  <c r="S582" i="20" s="1"/>
  <c r="Q582" i="20"/>
  <c r="N582" i="20"/>
  <c r="R581" i="20"/>
  <c r="S581" i="20" s="1"/>
  <c r="Q581" i="20"/>
  <c r="N581" i="20"/>
  <c r="R580" i="20"/>
  <c r="S580" i="20" s="1"/>
  <c r="Q580" i="20"/>
  <c r="N580" i="20"/>
  <c r="R579" i="20"/>
  <c r="S579" i="20" s="1"/>
  <c r="Q579" i="20"/>
  <c r="N579" i="20"/>
  <c r="R578" i="20"/>
  <c r="S578" i="20" s="1"/>
  <c r="Q578" i="20"/>
  <c r="N578" i="20"/>
  <c r="R577" i="20"/>
  <c r="S577" i="20" s="1"/>
  <c r="Q577" i="20"/>
  <c r="N577" i="20"/>
  <c r="R576" i="20"/>
  <c r="S576" i="20" s="1"/>
  <c r="Q576" i="20"/>
  <c r="N576" i="20"/>
  <c r="R575" i="20"/>
  <c r="S575" i="20" s="1"/>
  <c r="Q575" i="20"/>
  <c r="N575" i="20"/>
  <c r="R574" i="20"/>
  <c r="S574" i="20" s="1"/>
  <c r="Q574" i="20"/>
  <c r="N574" i="20"/>
  <c r="R573" i="20"/>
  <c r="S573" i="20" s="1"/>
  <c r="Q573" i="20"/>
  <c r="N573" i="20"/>
  <c r="R572" i="20"/>
  <c r="S572" i="20" s="1"/>
  <c r="Q572" i="20"/>
  <c r="N572" i="20"/>
  <c r="R571" i="20"/>
  <c r="S571" i="20" s="1"/>
  <c r="Q571" i="20"/>
  <c r="N571" i="20"/>
  <c r="R570" i="20"/>
  <c r="S570" i="20" s="1"/>
  <c r="Q570" i="20"/>
  <c r="N570" i="20"/>
  <c r="R569" i="20"/>
  <c r="S569" i="20" s="1"/>
  <c r="Q569" i="20"/>
  <c r="N569" i="20"/>
  <c r="R568" i="20"/>
  <c r="S568" i="20" s="1"/>
  <c r="Q568" i="20"/>
  <c r="N568" i="20"/>
  <c r="R567" i="20"/>
  <c r="S567" i="20" s="1"/>
  <c r="Q567" i="20"/>
  <c r="N567" i="20"/>
  <c r="R566" i="20"/>
  <c r="S566" i="20" s="1"/>
  <c r="Q566" i="20"/>
  <c r="N566" i="20"/>
  <c r="R565" i="20"/>
  <c r="S565" i="20" s="1"/>
  <c r="Q565" i="20"/>
  <c r="N565" i="20"/>
  <c r="R564" i="20"/>
  <c r="S564" i="20" s="1"/>
  <c r="Q564" i="20"/>
  <c r="N564" i="20"/>
  <c r="R563" i="20"/>
  <c r="S563" i="20" s="1"/>
  <c r="Q563" i="20"/>
  <c r="N563" i="20"/>
  <c r="R562" i="20"/>
  <c r="S562" i="20" s="1"/>
  <c r="Q562" i="20"/>
  <c r="N562" i="20"/>
  <c r="R561" i="20"/>
  <c r="S561" i="20" s="1"/>
  <c r="Q561" i="20"/>
  <c r="N561" i="20"/>
  <c r="R560" i="20"/>
  <c r="S560" i="20" s="1"/>
  <c r="Q560" i="20"/>
  <c r="N560" i="20"/>
  <c r="R559" i="20"/>
  <c r="S559" i="20" s="1"/>
  <c r="Q559" i="20"/>
  <c r="N559" i="20"/>
  <c r="R558" i="20"/>
  <c r="S558" i="20" s="1"/>
  <c r="Q558" i="20"/>
  <c r="N558" i="20"/>
  <c r="R557" i="20"/>
  <c r="S557" i="20"/>
  <c r="Q557" i="20"/>
  <c r="N557" i="20"/>
  <c r="R556" i="20"/>
  <c r="S556" i="20" s="1"/>
  <c r="Q556" i="20"/>
  <c r="N556" i="20"/>
  <c r="R555" i="20"/>
  <c r="S555" i="20" s="1"/>
  <c r="Q555" i="20"/>
  <c r="N555" i="20"/>
  <c r="R554" i="20"/>
  <c r="S554" i="20" s="1"/>
  <c r="Q554" i="20"/>
  <c r="N554" i="20"/>
  <c r="R553" i="20"/>
  <c r="S553" i="20" s="1"/>
  <c r="Q553" i="20"/>
  <c r="N553" i="20"/>
  <c r="R552" i="20"/>
  <c r="S552" i="20" s="1"/>
  <c r="Q552" i="20"/>
  <c r="N552" i="20"/>
  <c r="R551" i="20"/>
  <c r="S551" i="20" s="1"/>
  <c r="Q551" i="20"/>
  <c r="N551" i="20"/>
  <c r="R550" i="20"/>
  <c r="S550" i="20" s="1"/>
  <c r="Q550" i="20"/>
  <c r="N550" i="20"/>
  <c r="R549" i="20"/>
  <c r="S549" i="20" s="1"/>
  <c r="Q549" i="20"/>
  <c r="N549" i="20"/>
  <c r="R548" i="20"/>
  <c r="S548" i="20" s="1"/>
  <c r="Q548" i="20"/>
  <c r="N548" i="20"/>
  <c r="R547" i="20"/>
  <c r="S547" i="20" s="1"/>
  <c r="Q547" i="20"/>
  <c r="N547" i="20"/>
  <c r="R546" i="20"/>
  <c r="S546" i="20" s="1"/>
  <c r="Q546" i="20"/>
  <c r="N546" i="20"/>
  <c r="R545" i="20"/>
  <c r="S545" i="20" s="1"/>
  <c r="Q545" i="20"/>
  <c r="N545" i="20"/>
  <c r="R544" i="20"/>
  <c r="S544" i="20" s="1"/>
  <c r="Q544" i="20"/>
  <c r="N544" i="20"/>
  <c r="R543" i="20"/>
  <c r="S543" i="20" s="1"/>
  <c r="Q543" i="20"/>
  <c r="N543" i="20"/>
  <c r="R542" i="20"/>
  <c r="S542" i="20" s="1"/>
  <c r="Q542" i="20"/>
  <c r="N542" i="20"/>
  <c r="R541" i="20"/>
  <c r="S541" i="20" s="1"/>
  <c r="Q541" i="20"/>
  <c r="N541" i="20"/>
  <c r="R540" i="20"/>
  <c r="S540" i="20" s="1"/>
  <c r="Q540" i="20"/>
  <c r="N540" i="20"/>
  <c r="R539" i="20"/>
  <c r="S539" i="20" s="1"/>
  <c r="Q539" i="20"/>
  <c r="N539" i="20"/>
  <c r="R538" i="20"/>
  <c r="S538" i="20" s="1"/>
  <c r="Q538" i="20"/>
  <c r="N538" i="20"/>
  <c r="R537" i="20"/>
  <c r="S537" i="20" s="1"/>
  <c r="Q537" i="20"/>
  <c r="N537" i="20"/>
  <c r="R536" i="20"/>
  <c r="S536" i="20" s="1"/>
  <c r="Q536" i="20"/>
  <c r="N536" i="20"/>
  <c r="R535" i="20"/>
  <c r="S535" i="20" s="1"/>
  <c r="Q535" i="20"/>
  <c r="N535" i="20"/>
  <c r="R534" i="20"/>
  <c r="S534" i="20" s="1"/>
  <c r="Q534" i="20"/>
  <c r="N534" i="20"/>
  <c r="R533" i="20"/>
  <c r="S533" i="20" s="1"/>
  <c r="Q533" i="20"/>
  <c r="N533" i="20"/>
  <c r="R532" i="20"/>
  <c r="S532" i="20" s="1"/>
  <c r="Q532" i="20"/>
  <c r="N532" i="20"/>
  <c r="R531" i="20"/>
  <c r="S531" i="20" s="1"/>
  <c r="Q531" i="20"/>
  <c r="N531" i="20"/>
  <c r="R530" i="20"/>
  <c r="S530" i="20"/>
  <c r="Q530" i="20"/>
  <c r="N530" i="20"/>
  <c r="R529" i="20"/>
  <c r="S529" i="20" s="1"/>
  <c r="Q529" i="20"/>
  <c r="N529" i="20"/>
  <c r="R528" i="20"/>
  <c r="S528" i="20" s="1"/>
  <c r="Q528" i="20"/>
  <c r="N528" i="20"/>
  <c r="R527" i="20"/>
  <c r="S527" i="20" s="1"/>
  <c r="Q527" i="20"/>
  <c r="N527" i="20"/>
  <c r="R526" i="20"/>
  <c r="S526" i="20" s="1"/>
  <c r="Q526" i="20"/>
  <c r="N526" i="20"/>
  <c r="R525" i="20"/>
  <c r="S525" i="20" s="1"/>
  <c r="Q525" i="20"/>
  <c r="N525" i="20"/>
  <c r="R524" i="20"/>
  <c r="S524" i="20" s="1"/>
  <c r="Q524" i="20"/>
  <c r="N524" i="20"/>
  <c r="R523" i="20"/>
  <c r="S523" i="20" s="1"/>
  <c r="Q523" i="20"/>
  <c r="N523" i="20"/>
  <c r="R522" i="20"/>
  <c r="S522" i="20" s="1"/>
  <c r="Q522" i="20"/>
  <c r="N522" i="20"/>
  <c r="R521" i="20"/>
  <c r="S521" i="20" s="1"/>
  <c r="Q521" i="20"/>
  <c r="N521" i="20"/>
  <c r="R520" i="20"/>
  <c r="S520" i="20" s="1"/>
  <c r="Q520" i="20"/>
  <c r="N520" i="20"/>
  <c r="R519" i="20"/>
  <c r="S519" i="20" s="1"/>
  <c r="Q519" i="20"/>
  <c r="N519" i="20"/>
  <c r="R518" i="20"/>
  <c r="S518" i="20" s="1"/>
  <c r="Q518" i="20"/>
  <c r="N518" i="20"/>
  <c r="R517" i="20"/>
  <c r="S517" i="20" s="1"/>
  <c r="Q517" i="20"/>
  <c r="N517" i="20"/>
  <c r="R516" i="20"/>
  <c r="S516" i="20" s="1"/>
  <c r="Q516" i="20"/>
  <c r="N516" i="20"/>
  <c r="R515" i="20"/>
  <c r="S515" i="20" s="1"/>
  <c r="Q515" i="20"/>
  <c r="N515" i="20"/>
  <c r="R514" i="20"/>
  <c r="S514" i="20" s="1"/>
  <c r="Q514" i="20"/>
  <c r="N514" i="20"/>
  <c r="R513" i="20"/>
  <c r="S513" i="20" s="1"/>
  <c r="Q513" i="20"/>
  <c r="N513" i="20"/>
  <c r="R512" i="20"/>
  <c r="S512" i="20" s="1"/>
  <c r="Q512" i="20"/>
  <c r="N512" i="20"/>
  <c r="R511" i="20"/>
  <c r="S511" i="20" s="1"/>
  <c r="Q511" i="20"/>
  <c r="N511" i="20"/>
  <c r="R510" i="20"/>
  <c r="S510" i="20" s="1"/>
  <c r="Q510" i="20"/>
  <c r="N510" i="20"/>
  <c r="R509" i="20"/>
  <c r="S509" i="20" s="1"/>
  <c r="Q509" i="20"/>
  <c r="N509" i="20"/>
  <c r="R508" i="20"/>
  <c r="S508" i="20" s="1"/>
  <c r="Q508" i="20"/>
  <c r="N508" i="20"/>
  <c r="R507" i="20"/>
  <c r="S507" i="20" s="1"/>
  <c r="Q507" i="20"/>
  <c r="N507" i="20"/>
  <c r="R506" i="20"/>
  <c r="S506" i="20" s="1"/>
  <c r="Q506" i="20"/>
  <c r="N506" i="20"/>
  <c r="R505" i="20"/>
  <c r="S505" i="20" s="1"/>
  <c r="Q505" i="20"/>
  <c r="N505" i="20"/>
  <c r="R504" i="20"/>
  <c r="S504" i="20" s="1"/>
  <c r="Q504" i="20"/>
  <c r="N504" i="20"/>
  <c r="R503" i="20"/>
  <c r="S503" i="20"/>
  <c r="Q503" i="20"/>
  <c r="N503" i="20"/>
  <c r="R502" i="20"/>
  <c r="S502" i="20" s="1"/>
  <c r="Q502" i="20"/>
  <c r="N502" i="20"/>
  <c r="R501" i="20"/>
  <c r="S501" i="20" s="1"/>
  <c r="Q501" i="20"/>
  <c r="N501" i="20"/>
  <c r="R500" i="20"/>
  <c r="S500" i="20" s="1"/>
  <c r="Q500" i="20"/>
  <c r="N500" i="20"/>
  <c r="R499" i="20"/>
  <c r="S499" i="20" s="1"/>
  <c r="Q499" i="20"/>
  <c r="N499" i="20"/>
  <c r="R498" i="20"/>
  <c r="S498" i="20" s="1"/>
  <c r="Q498" i="20"/>
  <c r="N498" i="20"/>
  <c r="R497" i="20"/>
  <c r="S497" i="20" s="1"/>
  <c r="Q497" i="20"/>
  <c r="N497" i="20"/>
  <c r="R496" i="20"/>
  <c r="S496" i="20" s="1"/>
  <c r="Q496" i="20"/>
  <c r="N496" i="20"/>
  <c r="R495" i="20"/>
  <c r="S495" i="20" s="1"/>
  <c r="Q495" i="20"/>
  <c r="N495" i="20"/>
  <c r="R494" i="20"/>
  <c r="S494" i="20" s="1"/>
  <c r="Q494" i="20"/>
  <c r="N494" i="20"/>
  <c r="R493" i="20"/>
  <c r="S493" i="20" s="1"/>
  <c r="Q493" i="20"/>
  <c r="N493" i="20"/>
  <c r="R492" i="20"/>
  <c r="S492" i="20" s="1"/>
  <c r="Q492" i="20"/>
  <c r="N492" i="20"/>
  <c r="R491" i="20"/>
  <c r="S491" i="20" s="1"/>
  <c r="Q491" i="20"/>
  <c r="N491" i="20"/>
  <c r="R490" i="20"/>
  <c r="S490" i="20" s="1"/>
  <c r="Q490" i="20"/>
  <c r="N490" i="20"/>
  <c r="R489" i="20"/>
  <c r="S489" i="20" s="1"/>
  <c r="Q489" i="20"/>
  <c r="N489" i="20"/>
  <c r="R488" i="20"/>
  <c r="S488" i="20" s="1"/>
  <c r="Q488" i="20"/>
  <c r="N488" i="20"/>
  <c r="R487" i="20"/>
  <c r="S487" i="20" s="1"/>
  <c r="Q487" i="20"/>
  <c r="N487" i="20"/>
  <c r="R486" i="20"/>
  <c r="S486" i="20" s="1"/>
  <c r="Q486" i="20"/>
  <c r="N486" i="20"/>
  <c r="R485" i="20"/>
  <c r="S485" i="20" s="1"/>
  <c r="Q485" i="20"/>
  <c r="N485" i="20"/>
  <c r="R484" i="20"/>
  <c r="S484" i="20" s="1"/>
  <c r="Q484" i="20"/>
  <c r="N484" i="20"/>
  <c r="R483" i="20"/>
  <c r="S483" i="20" s="1"/>
  <c r="Q483" i="20"/>
  <c r="N483" i="20"/>
  <c r="R482" i="20"/>
  <c r="S482" i="20" s="1"/>
  <c r="Q482" i="20"/>
  <c r="N482" i="20"/>
  <c r="R481" i="20"/>
  <c r="S481" i="20" s="1"/>
  <c r="Q481" i="20"/>
  <c r="N481" i="20"/>
  <c r="R480" i="20"/>
  <c r="S480" i="20" s="1"/>
  <c r="Q480" i="20"/>
  <c r="N480" i="20"/>
  <c r="R479" i="20"/>
  <c r="S479" i="20" s="1"/>
  <c r="Q479" i="20"/>
  <c r="N479" i="20"/>
  <c r="R478" i="20"/>
  <c r="S478" i="20" s="1"/>
  <c r="Q478" i="20"/>
  <c r="N478" i="20"/>
  <c r="R477" i="20"/>
  <c r="S477" i="20" s="1"/>
  <c r="Q477" i="20"/>
  <c r="N477" i="20"/>
  <c r="R476" i="20"/>
  <c r="S476" i="20"/>
  <c r="Q476" i="20"/>
  <c r="N476" i="20"/>
  <c r="R475" i="20"/>
  <c r="S475" i="20" s="1"/>
  <c r="Q475" i="20"/>
  <c r="N475" i="20"/>
  <c r="R474" i="20"/>
  <c r="S474" i="20" s="1"/>
  <c r="Q474" i="20"/>
  <c r="N474" i="20"/>
  <c r="R473" i="20"/>
  <c r="S473" i="20" s="1"/>
  <c r="Q473" i="20"/>
  <c r="N473" i="20"/>
  <c r="R472" i="20"/>
  <c r="S472" i="20" s="1"/>
  <c r="Q472" i="20"/>
  <c r="N472" i="20"/>
  <c r="R471" i="20"/>
  <c r="S471" i="20" s="1"/>
  <c r="Q471" i="20"/>
  <c r="N471" i="20"/>
  <c r="R470" i="20"/>
  <c r="S470" i="20" s="1"/>
  <c r="Q470" i="20"/>
  <c r="N470" i="20"/>
  <c r="R469" i="20"/>
  <c r="S469" i="20" s="1"/>
  <c r="Q469" i="20"/>
  <c r="N469" i="20"/>
  <c r="R468" i="20"/>
  <c r="S468" i="20" s="1"/>
  <c r="Q468" i="20"/>
  <c r="N468" i="20"/>
  <c r="R467" i="20"/>
  <c r="S467" i="20" s="1"/>
  <c r="Q467" i="20"/>
  <c r="N467" i="20"/>
  <c r="R466" i="20"/>
  <c r="S466" i="20" s="1"/>
  <c r="Q466" i="20"/>
  <c r="N466" i="20"/>
  <c r="R465" i="20"/>
  <c r="S465" i="20" s="1"/>
  <c r="Q465" i="20"/>
  <c r="N465" i="20"/>
  <c r="R464" i="20"/>
  <c r="S464" i="20" s="1"/>
  <c r="Q464" i="20"/>
  <c r="N464" i="20"/>
  <c r="R463" i="20"/>
  <c r="S463" i="20" s="1"/>
  <c r="Q463" i="20"/>
  <c r="N463" i="20"/>
  <c r="R462" i="20"/>
  <c r="S462" i="20" s="1"/>
  <c r="Q462" i="20"/>
  <c r="N462" i="20"/>
  <c r="R461" i="20"/>
  <c r="S461" i="20" s="1"/>
  <c r="Q461" i="20"/>
  <c r="N461" i="20"/>
  <c r="R460" i="20"/>
  <c r="S460" i="20" s="1"/>
  <c r="Q460" i="20"/>
  <c r="N460" i="20"/>
  <c r="R459" i="20"/>
  <c r="S459" i="20" s="1"/>
  <c r="Q459" i="20"/>
  <c r="N459" i="20"/>
  <c r="R458" i="20"/>
  <c r="S458" i="20" s="1"/>
  <c r="Q458" i="20"/>
  <c r="N458" i="20"/>
  <c r="R457" i="20"/>
  <c r="S457" i="20" s="1"/>
  <c r="Q457" i="20"/>
  <c r="N457" i="20"/>
  <c r="R456" i="20"/>
  <c r="S456" i="20" s="1"/>
  <c r="Q456" i="20"/>
  <c r="N456" i="20"/>
  <c r="R455" i="20"/>
  <c r="S455" i="20" s="1"/>
  <c r="Q455" i="20"/>
  <c r="N455" i="20"/>
  <c r="R454" i="20"/>
  <c r="S454" i="20" s="1"/>
  <c r="Q454" i="20"/>
  <c r="N454" i="20"/>
  <c r="R453" i="20"/>
  <c r="S453" i="20" s="1"/>
  <c r="Q453" i="20"/>
  <c r="N453" i="20"/>
  <c r="R452" i="20"/>
  <c r="S452" i="20" s="1"/>
  <c r="Q452" i="20"/>
  <c r="N452" i="20"/>
  <c r="R451" i="20"/>
  <c r="S451" i="20" s="1"/>
  <c r="Q451" i="20"/>
  <c r="N451" i="20"/>
  <c r="R450" i="20"/>
  <c r="S450" i="20" s="1"/>
  <c r="Q450" i="20"/>
  <c r="N450" i="20"/>
  <c r="R449" i="20"/>
  <c r="S449" i="20"/>
  <c r="Q449" i="20"/>
  <c r="N449" i="20"/>
  <c r="R448" i="20"/>
  <c r="S448" i="20" s="1"/>
  <c r="Q448" i="20"/>
  <c r="N448" i="20"/>
  <c r="R447" i="20"/>
  <c r="S447" i="20" s="1"/>
  <c r="Q447" i="20"/>
  <c r="N447" i="20"/>
  <c r="R446" i="20"/>
  <c r="S446" i="20" s="1"/>
  <c r="Q446" i="20"/>
  <c r="N446" i="20"/>
  <c r="R445" i="20"/>
  <c r="S445" i="20" s="1"/>
  <c r="Q445" i="20"/>
  <c r="N445" i="20"/>
  <c r="R444" i="20"/>
  <c r="S444" i="20" s="1"/>
  <c r="Q444" i="20"/>
  <c r="N444" i="20"/>
  <c r="R443" i="20"/>
  <c r="S443" i="20" s="1"/>
  <c r="Q443" i="20"/>
  <c r="N443" i="20"/>
  <c r="R442" i="20"/>
  <c r="S442" i="20" s="1"/>
  <c r="Q442" i="20"/>
  <c r="N442" i="20"/>
  <c r="R441" i="20"/>
  <c r="S441" i="20" s="1"/>
  <c r="Q441" i="20"/>
  <c r="N441" i="20"/>
  <c r="R440" i="20"/>
  <c r="S440" i="20" s="1"/>
  <c r="Q440" i="20"/>
  <c r="N440" i="20"/>
  <c r="R439" i="20"/>
  <c r="S439" i="20" s="1"/>
  <c r="Q439" i="20"/>
  <c r="N439" i="20"/>
  <c r="R438" i="20"/>
  <c r="S438" i="20" s="1"/>
  <c r="Q438" i="20"/>
  <c r="N438" i="20"/>
  <c r="R437" i="20"/>
  <c r="S437" i="20" s="1"/>
  <c r="Q437" i="20"/>
  <c r="N437" i="20"/>
  <c r="R436" i="20"/>
  <c r="S436" i="20" s="1"/>
  <c r="Q436" i="20"/>
  <c r="N436" i="20"/>
  <c r="R435" i="20"/>
  <c r="S435" i="20" s="1"/>
  <c r="Q435" i="20"/>
  <c r="N435" i="20"/>
  <c r="R434" i="20"/>
  <c r="S434" i="20" s="1"/>
  <c r="Q434" i="20"/>
  <c r="N434" i="20"/>
  <c r="R433" i="20"/>
  <c r="S433" i="20" s="1"/>
  <c r="Q433" i="20"/>
  <c r="N433" i="20"/>
  <c r="R432" i="20"/>
  <c r="S432" i="20" s="1"/>
  <c r="Q432" i="20"/>
  <c r="N432" i="20"/>
  <c r="R431" i="20"/>
  <c r="S431" i="20" s="1"/>
  <c r="Q431" i="20"/>
  <c r="N431" i="20"/>
  <c r="R430" i="20"/>
  <c r="S430" i="20" s="1"/>
  <c r="Q430" i="20"/>
  <c r="N430" i="20"/>
  <c r="R429" i="20"/>
  <c r="S429" i="20" s="1"/>
  <c r="Q429" i="20"/>
  <c r="N429" i="20"/>
  <c r="R428" i="20"/>
  <c r="S428" i="20" s="1"/>
  <c r="Q428" i="20"/>
  <c r="N428" i="20"/>
  <c r="R427" i="20"/>
  <c r="S427" i="20" s="1"/>
  <c r="Q427" i="20"/>
  <c r="N427" i="20"/>
  <c r="R426" i="20"/>
  <c r="S426" i="20"/>
  <c r="Q426" i="20"/>
  <c r="N426" i="20"/>
  <c r="R425" i="20"/>
  <c r="S425" i="20" s="1"/>
  <c r="Q425" i="20"/>
  <c r="N425" i="20"/>
  <c r="R424" i="20"/>
  <c r="S424" i="20" s="1"/>
  <c r="Q424" i="20"/>
  <c r="N424" i="20"/>
  <c r="R423" i="20"/>
  <c r="S423" i="20" s="1"/>
  <c r="Q423" i="20"/>
  <c r="N423" i="20"/>
  <c r="R422" i="20"/>
  <c r="S422" i="20" s="1"/>
  <c r="Q422" i="20"/>
  <c r="N422" i="20"/>
  <c r="R421" i="20"/>
  <c r="S421" i="20" s="1"/>
  <c r="Q421" i="20"/>
  <c r="N421" i="20"/>
  <c r="R420" i="20"/>
  <c r="S420" i="20" s="1"/>
  <c r="Q420" i="20"/>
  <c r="N420" i="20"/>
  <c r="R419" i="20"/>
  <c r="S419" i="20" s="1"/>
  <c r="Q419" i="20"/>
  <c r="N419" i="20"/>
  <c r="R418" i="20"/>
  <c r="S418" i="20" s="1"/>
  <c r="Q418" i="20"/>
  <c r="N418" i="20"/>
  <c r="R417" i="20"/>
  <c r="S417" i="20"/>
  <c r="Q417" i="20"/>
  <c r="N417" i="20"/>
  <c r="R416" i="20"/>
  <c r="S416" i="20" s="1"/>
  <c r="Q416" i="20"/>
  <c r="N416" i="20"/>
  <c r="R415" i="20"/>
  <c r="S415" i="20" s="1"/>
  <c r="Q415" i="20"/>
  <c r="N415" i="20"/>
  <c r="R414" i="20"/>
  <c r="S414" i="20" s="1"/>
  <c r="Q414" i="20"/>
  <c r="N414" i="20"/>
  <c r="R413" i="20"/>
  <c r="S413" i="20" s="1"/>
  <c r="Q413" i="20"/>
  <c r="N413" i="20"/>
  <c r="R412" i="20"/>
  <c r="S412" i="20" s="1"/>
  <c r="Q412" i="20"/>
  <c r="N412" i="20"/>
  <c r="R411" i="20"/>
  <c r="S411" i="20" s="1"/>
  <c r="Q411" i="20"/>
  <c r="N411" i="20"/>
  <c r="R410" i="20"/>
  <c r="S410" i="20" s="1"/>
  <c r="Q410" i="20"/>
  <c r="N410" i="20"/>
  <c r="R409" i="20"/>
  <c r="S409" i="20" s="1"/>
  <c r="Q409" i="20"/>
  <c r="N409" i="20"/>
  <c r="R408" i="20"/>
  <c r="S408" i="20"/>
  <c r="Q408" i="20"/>
  <c r="N408" i="20"/>
  <c r="R407" i="20"/>
  <c r="S407" i="20" s="1"/>
  <c r="Q407" i="20"/>
  <c r="N407" i="20"/>
  <c r="R406" i="20"/>
  <c r="S406" i="20" s="1"/>
  <c r="Q406" i="20"/>
  <c r="N406" i="20"/>
  <c r="R405" i="20"/>
  <c r="S405" i="20" s="1"/>
  <c r="Q405" i="20"/>
  <c r="N405" i="20"/>
  <c r="R404" i="20"/>
  <c r="S404" i="20" s="1"/>
  <c r="Q404" i="20"/>
  <c r="N404" i="20"/>
  <c r="R403" i="20"/>
  <c r="S403" i="20" s="1"/>
  <c r="Q403" i="20"/>
  <c r="N403" i="20"/>
  <c r="R402" i="20"/>
  <c r="S402" i="20" s="1"/>
  <c r="Q402" i="20"/>
  <c r="N402" i="20"/>
  <c r="R401" i="20"/>
  <c r="S401" i="20" s="1"/>
  <c r="Q401" i="20"/>
  <c r="N401" i="20"/>
  <c r="R400" i="20"/>
  <c r="S400" i="20" s="1"/>
  <c r="Q400" i="20"/>
  <c r="N400" i="20"/>
  <c r="R399" i="20"/>
  <c r="S399" i="20"/>
  <c r="Q399" i="20"/>
  <c r="N399" i="20"/>
  <c r="R398" i="20"/>
  <c r="S398" i="20" s="1"/>
  <c r="Q398" i="20"/>
  <c r="N398" i="20"/>
  <c r="R397" i="20"/>
  <c r="S397" i="20" s="1"/>
  <c r="Q397" i="20"/>
  <c r="N397" i="20"/>
  <c r="R396" i="20"/>
  <c r="S396" i="20" s="1"/>
  <c r="Q396" i="20"/>
  <c r="N396" i="20"/>
  <c r="R395" i="20"/>
  <c r="S395" i="20" s="1"/>
  <c r="Q395" i="20"/>
  <c r="N395" i="20"/>
  <c r="R394" i="20"/>
  <c r="S394" i="20" s="1"/>
  <c r="Q394" i="20"/>
  <c r="N394" i="20"/>
  <c r="R393" i="20"/>
  <c r="S393" i="20" s="1"/>
  <c r="Q393" i="20"/>
  <c r="N393" i="20"/>
  <c r="R392" i="20"/>
  <c r="S392" i="20" s="1"/>
  <c r="Q392" i="20"/>
  <c r="N392" i="20"/>
  <c r="R391" i="20"/>
  <c r="S391" i="20" s="1"/>
  <c r="Q391" i="20"/>
  <c r="N391" i="20"/>
  <c r="R390" i="20"/>
  <c r="S390" i="20"/>
  <c r="Q390" i="20"/>
  <c r="N390" i="20"/>
  <c r="R389" i="20"/>
  <c r="S389" i="20" s="1"/>
  <c r="Q389" i="20"/>
  <c r="N389" i="20"/>
  <c r="R388" i="20"/>
  <c r="S388" i="20" s="1"/>
  <c r="Q388" i="20"/>
  <c r="N388" i="20"/>
  <c r="R387" i="20"/>
  <c r="S387" i="20" s="1"/>
  <c r="Q387" i="20"/>
  <c r="N387" i="20"/>
  <c r="R386" i="20"/>
  <c r="S386" i="20" s="1"/>
  <c r="Q386" i="20"/>
  <c r="N386" i="20"/>
  <c r="R385" i="20"/>
  <c r="S385" i="20" s="1"/>
  <c r="Q385" i="20"/>
  <c r="N385" i="20"/>
  <c r="R384" i="20"/>
  <c r="S384" i="20" s="1"/>
  <c r="Q384" i="20"/>
  <c r="N384" i="20"/>
  <c r="R383" i="20"/>
  <c r="S383" i="20" s="1"/>
  <c r="Q383" i="20"/>
  <c r="N383" i="20"/>
  <c r="R382" i="20"/>
  <c r="S382" i="20" s="1"/>
  <c r="Q382" i="20"/>
  <c r="N382" i="20"/>
  <c r="R381" i="20"/>
  <c r="S381" i="20"/>
  <c r="Q381" i="20"/>
  <c r="N381" i="20"/>
  <c r="R380" i="20"/>
  <c r="S380" i="20" s="1"/>
  <c r="Q380" i="20"/>
  <c r="N380" i="20"/>
  <c r="R379" i="20"/>
  <c r="S379" i="20" s="1"/>
  <c r="Q379" i="20"/>
  <c r="N379" i="20"/>
  <c r="R378" i="20"/>
  <c r="S378" i="20" s="1"/>
  <c r="Q378" i="20"/>
  <c r="N378" i="20"/>
  <c r="R377" i="20"/>
  <c r="S377" i="20" s="1"/>
  <c r="Q377" i="20"/>
  <c r="N377" i="20"/>
  <c r="R376" i="20"/>
  <c r="S376" i="20" s="1"/>
  <c r="Q376" i="20"/>
  <c r="N376" i="20"/>
  <c r="R375" i="20"/>
  <c r="S375" i="20" s="1"/>
  <c r="Q375" i="20"/>
  <c r="N375" i="20"/>
  <c r="R374" i="20"/>
  <c r="S374" i="20" s="1"/>
  <c r="Q374" i="20"/>
  <c r="N374" i="20"/>
  <c r="R373" i="20"/>
  <c r="S373" i="20" s="1"/>
  <c r="Q373" i="20"/>
  <c r="N373" i="20"/>
  <c r="R372" i="20"/>
  <c r="S372" i="20"/>
  <c r="Q372" i="20"/>
  <c r="N372" i="20"/>
  <c r="R371" i="20"/>
  <c r="S371" i="20" s="1"/>
  <c r="Q371" i="20"/>
  <c r="N371" i="20"/>
  <c r="R370" i="20"/>
  <c r="S370" i="20" s="1"/>
  <c r="Q370" i="20"/>
  <c r="N370" i="20"/>
  <c r="R369" i="20"/>
  <c r="S369" i="20" s="1"/>
  <c r="Q369" i="20"/>
  <c r="N369" i="20"/>
  <c r="R368" i="20"/>
  <c r="S368" i="20" s="1"/>
  <c r="Q368" i="20"/>
  <c r="N368" i="20"/>
  <c r="R367" i="20"/>
  <c r="S367" i="20" s="1"/>
  <c r="Q367" i="20"/>
  <c r="N367" i="20"/>
  <c r="R366" i="20"/>
  <c r="S366" i="20" s="1"/>
  <c r="Q366" i="20"/>
  <c r="N366" i="20"/>
  <c r="R365" i="20"/>
  <c r="S365" i="20" s="1"/>
  <c r="Q365" i="20"/>
  <c r="N365" i="20"/>
  <c r="R364" i="20"/>
  <c r="S364" i="20" s="1"/>
  <c r="Q364" i="20"/>
  <c r="N364" i="20"/>
  <c r="R363" i="20"/>
  <c r="S363" i="20"/>
  <c r="Q363" i="20"/>
  <c r="N363" i="20"/>
  <c r="R362" i="20"/>
  <c r="S362" i="20" s="1"/>
  <c r="Q362" i="20"/>
  <c r="N362" i="20"/>
  <c r="R361" i="20"/>
  <c r="S361" i="20" s="1"/>
  <c r="Q361" i="20"/>
  <c r="N361" i="20"/>
  <c r="R360" i="20"/>
  <c r="S360" i="20" s="1"/>
  <c r="Q360" i="20"/>
  <c r="N360" i="20"/>
  <c r="R359" i="20"/>
  <c r="S359" i="20" s="1"/>
  <c r="Q359" i="20"/>
  <c r="N359" i="20"/>
  <c r="R358" i="20"/>
  <c r="S358" i="20" s="1"/>
  <c r="Q358" i="20"/>
  <c r="N358" i="20"/>
  <c r="R357" i="20"/>
  <c r="S357" i="20" s="1"/>
  <c r="Q357" i="20"/>
  <c r="N357" i="20"/>
  <c r="R356" i="20"/>
  <c r="S356" i="20" s="1"/>
  <c r="Q356" i="20"/>
  <c r="N356" i="20"/>
  <c r="R355" i="20"/>
  <c r="S355" i="20" s="1"/>
  <c r="Q355" i="20"/>
  <c r="N355" i="20"/>
  <c r="R354" i="20"/>
  <c r="S354" i="20"/>
  <c r="Q354" i="20"/>
  <c r="N354" i="20"/>
  <c r="R353" i="20"/>
  <c r="S353" i="20" s="1"/>
  <c r="Q353" i="20"/>
  <c r="N353" i="20"/>
  <c r="R352" i="20"/>
  <c r="S352" i="20" s="1"/>
  <c r="Q352" i="20"/>
  <c r="N352" i="20"/>
  <c r="R351" i="20"/>
  <c r="S351" i="20" s="1"/>
  <c r="Q351" i="20"/>
  <c r="N351" i="20"/>
  <c r="R350" i="20"/>
  <c r="S350" i="20" s="1"/>
  <c r="Q350" i="20"/>
  <c r="N350" i="20"/>
  <c r="R349" i="20"/>
  <c r="S349" i="20" s="1"/>
  <c r="Q349" i="20"/>
  <c r="N349" i="20"/>
  <c r="R348" i="20"/>
  <c r="S348" i="20" s="1"/>
  <c r="Q348" i="20"/>
  <c r="N348" i="20"/>
  <c r="R347" i="20"/>
  <c r="S347" i="20" s="1"/>
  <c r="Q347" i="20"/>
  <c r="N347" i="20"/>
  <c r="R346" i="20"/>
  <c r="S346" i="20" s="1"/>
  <c r="Q346" i="20"/>
  <c r="N346" i="20"/>
  <c r="R345" i="20"/>
  <c r="S345" i="20"/>
  <c r="Q345" i="20"/>
  <c r="N345" i="20"/>
  <c r="R344" i="20"/>
  <c r="S344" i="20" s="1"/>
  <c r="Q344" i="20"/>
  <c r="N344" i="20"/>
  <c r="R343" i="20"/>
  <c r="S343" i="20" s="1"/>
  <c r="Q343" i="20"/>
  <c r="N343" i="20"/>
  <c r="R342" i="20"/>
  <c r="S342" i="20" s="1"/>
  <c r="Q342" i="20"/>
  <c r="N342" i="20"/>
  <c r="R341" i="20"/>
  <c r="S341" i="20" s="1"/>
  <c r="Q341" i="20"/>
  <c r="N341" i="20"/>
  <c r="R340" i="20"/>
  <c r="S340" i="20" s="1"/>
  <c r="Q340" i="20"/>
  <c r="N340" i="20"/>
  <c r="R339" i="20"/>
  <c r="S339" i="20" s="1"/>
  <c r="Q339" i="20"/>
  <c r="N339" i="20"/>
  <c r="R338" i="20"/>
  <c r="S338" i="20" s="1"/>
  <c r="Q338" i="20"/>
  <c r="N338" i="20"/>
  <c r="R337" i="20"/>
  <c r="S337" i="20" s="1"/>
  <c r="Q337" i="20"/>
  <c r="N337" i="20"/>
  <c r="R336" i="20"/>
  <c r="S336" i="20"/>
  <c r="Q336" i="20"/>
  <c r="N336" i="20"/>
  <c r="R335" i="20"/>
  <c r="S335" i="20" s="1"/>
  <c r="Q335" i="20"/>
  <c r="N335" i="20"/>
  <c r="R334" i="20"/>
  <c r="S334" i="20" s="1"/>
  <c r="Q334" i="20"/>
  <c r="N334" i="20"/>
  <c r="R333" i="20"/>
  <c r="S333" i="20" s="1"/>
  <c r="Q333" i="20"/>
  <c r="N333" i="20"/>
  <c r="R332" i="20"/>
  <c r="S332" i="20" s="1"/>
  <c r="Q332" i="20"/>
  <c r="N332" i="20"/>
  <c r="R331" i="20"/>
  <c r="S331" i="20" s="1"/>
  <c r="Q331" i="20"/>
  <c r="N331" i="20"/>
  <c r="R330" i="20"/>
  <c r="S330" i="20" s="1"/>
  <c r="Q330" i="20"/>
  <c r="N330" i="20"/>
  <c r="R329" i="20"/>
  <c r="S329" i="20" s="1"/>
  <c r="Q329" i="20"/>
  <c r="N329" i="20"/>
  <c r="R328" i="20"/>
  <c r="S328" i="20" s="1"/>
  <c r="Q328" i="20"/>
  <c r="N328" i="20"/>
  <c r="R327" i="20"/>
  <c r="S327" i="20"/>
  <c r="Q327" i="20"/>
  <c r="N327" i="20"/>
  <c r="R326" i="20"/>
  <c r="S326" i="20" s="1"/>
  <c r="Q326" i="20"/>
  <c r="N326" i="20"/>
  <c r="R325" i="20"/>
  <c r="S325" i="20" s="1"/>
  <c r="Q325" i="20"/>
  <c r="N325" i="20"/>
  <c r="R324" i="20"/>
  <c r="S324" i="20" s="1"/>
  <c r="Q324" i="20"/>
  <c r="N324" i="20"/>
  <c r="R323" i="20"/>
  <c r="S323" i="20" s="1"/>
  <c r="Q323" i="20"/>
  <c r="N323" i="20"/>
  <c r="R322" i="20"/>
  <c r="S322" i="20" s="1"/>
  <c r="Q322" i="20"/>
  <c r="N322" i="20"/>
  <c r="R321" i="20"/>
  <c r="S321" i="20" s="1"/>
  <c r="Q321" i="20"/>
  <c r="N321" i="20"/>
  <c r="R320" i="20"/>
  <c r="S320" i="20" s="1"/>
  <c r="Q320" i="20"/>
  <c r="N320" i="20"/>
  <c r="R319" i="20"/>
  <c r="S319" i="20" s="1"/>
  <c r="Q319" i="20"/>
  <c r="N319" i="20"/>
  <c r="R318" i="20"/>
  <c r="S318" i="20"/>
  <c r="Q318" i="20"/>
  <c r="N318" i="20"/>
  <c r="R317" i="20"/>
  <c r="S317" i="20" s="1"/>
  <c r="Q317" i="20"/>
  <c r="N317" i="20"/>
  <c r="R316" i="20"/>
  <c r="S316" i="20" s="1"/>
  <c r="Q316" i="20"/>
  <c r="N316" i="20"/>
  <c r="R315" i="20"/>
  <c r="S315" i="20" s="1"/>
  <c r="Q315" i="20"/>
  <c r="N315" i="20"/>
  <c r="R314" i="20"/>
  <c r="S314" i="20" s="1"/>
  <c r="Q314" i="20"/>
  <c r="N314" i="20"/>
  <c r="R313" i="20"/>
  <c r="S313" i="20" s="1"/>
  <c r="Q313" i="20"/>
  <c r="N313" i="20"/>
  <c r="R312" i="20"/>
  <c r="S312" i="20" s="1"/>
  <c r="Q312" i="20"/>
  <c r="N312" i="20"/>
  <c r="R311" i="20"/>
  <c r="S311" i="20" s="1"/>
  <c r="Q311" i="20"/>
  <c r="N311" i="20"/>
  <c r="R310" i="20"/>
  <c r="S310" i="20" s="1"/>
  <c r="Q310" i="20"/>
  <c r="N310" i="20"/>
  <c r="R309" i="20"/>
  <c r="S309" i="20"/>
  <c r="Q309" i="20"/>
  <c r="N309" i="20"/>
  <c r="R308" i="20"/>
  <c r="S308" i="20" s="1"/>
  <c r="Q308" i="20"/>
  <c r="N308" i="20"/>
  <c r="R307" i="20"/>
  <c r="S307" i="20" s="1"/>
  <c r="Q307" i="20"/>
  <c r="N307" i="20"/>
  <c r="R306" i="20"/>
  <c r="S306" i="20" s="1"/>
  <c r="Q306" i="20"/>
  <c r="N306" i="20"/>
  <c r="R305" i="20"/>
  <c r="S305" i="20" s="1"/>
  <c r="Q305" i="20"/>
  <c r="N305" i="20"/>
  <c r="R304" i="20"/>
  <c r="S304" i="20" s="1"/>
  <c r="Q304" i="20"/>
  <c r="N304" i="20"/>
  <c r="R303" i="20"/>
  <c r="S303" i="20" s="1"/>
  <c r="Q303" i="20"/>
  <c r="N303" i="20"/>
  <c r="R302" i="20"/>
  <c r="S302" i="20" s="1"/>
  <c r="Q302" i="20"/>
  <c r="N302" i="20"/>
  <c r="R301" i="20"/>
  <c r="S301" i="20" s="1"/>
  <c r="Q301" i="20"/>
  <c r="N301" i="20"/>
  <c r="R300" i="20"/>
  <c r="S300" i="20"/>
  <c r="Q300" i="20"/>
  <c r="N300" i="20"/>
  <c r="R299" i="20"/>
  <c r="S299" i="20" s="1"/>
  <c r="Q299" i="20"/>
  <c r="N299" i="20"/>
  <c r="R298" i="20"/>
  <c r="S298" i="20" s="1"/>
  <c r="Q298" i="20"/>
  <c r="N298" i="20"/>
  <c r="R297" i="20"/>
  <c r="S297" i="20" s="1"/>
  <c r="Q297" i="20"/>
  <c r="N297" i="20"/>
  <c r="R296" i="20"/>
  <c r="S296" i="20" s="1"/>
  <c r="Q296" i="20"/>
  <c r="N296" i="20"/>
  <c r="R295" i="20"/>
  <c r="S295" i="20" s="1"/>
  <c r="Q295" i="20"/>
  <c r="N295" i="20"/>
  <c r="R294" i="20"/>
  <c r="S294" i="20" s="1"/>
  <c r="Q294" i="20"/>
  <c r="N294" i="20"/>
  <c r="R293" i="20"/>
  <c r="S293" i="20" s="1"/>
  <c r="Q293" i="20"/>
  <c r="N293" i="20"/>
  <c r="R292" i="20"/>
  <c r="S292" i="20" s="1"/>
  <c r="Q292" i="20"/>
  <c r="N292" i="20"/>
  <c r="R291" i="20"/>
  <c r="S291" i="20"/>
  <c r="Q291" i="20"/>
  <c r="N291" i="20"/>
  <c r="R290" i="20"/>
  <c r="S290" i="20" s="1"/>
  <c r="Q290" i="20"/>
  <c r="N290" i="20"/>
  <c r="R289" i="20"/>
  <c r="S289" i="20" s="1"/>
  <c r="Q289" i="20"/>
  <c r="N289" i="20"/>
  <c r="R288" i="20"/>
  <c r="S288" i="20" s="1"/>
  <c r="Q288" i="20"/>
  <c r="N288" i="20"/>
  <c r="R287" i="20"/>
  <c r="S287" i="20" s="1"/>
  <c r="Q287" i="20"/>
  <c r="N287" i="20"/>
  <c r="R286" i="20"/>
  <c r="S286" i="20" s="1"/>
  <c r="Q286" i="20"/>
  <c r="N286" i="20"/>
  <c r="R285" i="20"/>
  <c r="S285" i="20" s="1"/>
  <c r="Q285" i="20"/>
  <c r="N285" i="20"/>
  <c r="R284" i="20"/>
  <c r="S284" i="20" s="1"/>
  <c r="Q284" i="20"/>
  <c r="N284" i="20"/>
  <c r="R283" i="20"/>
  <c r="S283" i="20" s="1"/>
  <c r="Q283" i="20"/>
  <c r="N283" i="20"/>
  <c r="R282" i="20"/>
  <c r="S282" i="20"/>
  <c r="Q282" i="20"/>
  <c r="N282" i="20"/>
  <c r="R281" i="20"/>
  <c r="S281" i="20" s="1"/>
  <c r="Q281" i="20"/>
  <c r="N281" i="20"/>
  <c r="R280" i="20"/>
  <c r="S280" i="20" s="1"/>
  <c r="Q280" i="20"/>
  <c r="N280" i="20"/>
  <c r="R279" i="20"/>
  <c r="S279" i="20" s="1"/>
  <c r="Q279" i="20"/>
  <c r="N279" i="20"/>
  <c r="R278" i="20"/>
  <c r="S278" i="20" s="1"/>
  <c r="Q278" i="20"/>
  <c r="N278" i="20"/>
  <c r="R277" i="20"/>
  <c r="S277" i="20" s="1"/>
  <c r="Q277" i="20"/>
  <c r="N277" i="20"/>
  <c r="R276" i="20"/>
  <c r="S276" i="20" s="1"/>
  <c r="Q276" i="20"/>
  <c r="N276" i="20"/>
  <c r="R275" i="20"/>
  <c r="S275" i="20" s="1"/>
  <c r="Q275" i="20"/>
  <c r="N275" i="20"/>
  <c r="R274" i="20"/>
  <c r="S274" i="20" s="1"/>
  <c r="Q274" i="20"/>
  <c r="N274" i="20"/>
  <c r="R273" i="20"/>
  <c r="S273" i="20"/>
  <c r="Q273" i="20"/>
  <c r="N273" i="20"/>
  <c r="R272" i="20"/>
  <c r="S272" i="20" s="1"/>
  <c r="Q272" i="20"/>
  <c r="N272" i="20"/>
  <c r="R271" i="20"/>
  <c r="S271" i="20" s="1"/>
  <c r="Q271" i="20"/>
  <c r="N271" i="20"/>
  <c r="R270" i="20"/>
  <c r="S270" i="20" s="1"/>
  <c r="Q270" i="20"/>
  <c r="N270" i="20"/>
  <c r="R269" i="20"/>
  <c r="S269" i="20" s="1"/>
  <c r="Q269" i="20"/>
  <c r="N269" i="20"/>
  <c r="R268" i="20"/>
  <c r="S268" i="20" s="1"/>
  <c r="Q268" i="20"/>
  <c r="N268" i="20"/>
  <c r="R267" i="20"/>
  <c r="S267" i="20" s="1"/>
  <c r="Q267" i="20"/>
  <c r="N267" i="20"/>
  <c r="R266" i="20"/>
  <c r="S266" i="20" s="1"/>
  <c r="Q266" i="20"/>
  <c r="N266" i="20"/>
  <c r="R265" i="20"/>
  <c r="S265" i="20" s="1"/>
  <c r="Q265" i="20"/>
  <c r="N265" i="20"/>
  <c r="R264" i="20"/>
  <c r="S264" i="20"/>
  <c r="Q264" i="20"/>
  <c r="N264" i="20"/>
  <c r="R263" i="20"/>
  <c r="S263" i="20" s="1"/>
  <c r="Q263" i="20"/>
  <c r="N263" i="20"/>
  <c r="R262" i="20"/>
  <c r="S262" i="20" s="1"/>
  <c r="Q262" i="20"/>
  <c r="N262" i="20"/>
  <c r="R261" i="20"/>
  <c r="S261" i="20" s="1"/>
  <c r="Q261" i="20"/>
  <c r="N261" i="20"/>
  <c r="R260" i="20"/>
  <c r="S260" i="20" s="1"/>
  <c r="Q260" i="20"/>
  <c r="N260" i="20"/>
  <c r="R259" i="20"/>
  <c r="S259" i="20" s="1"/>
  <c r="Q259" i="20"/>
  <c r="N259" i="20"/>
  <c r="R258" i="20"/>
  <c r="S258" i="20" s="1"/>
  <c r="Q258" i="20"/>
  <c r="N258" i="20"/>
  <c r="R257" i="20"/>
  <c r="S257" i="20" s="1"/>
  <c r="Q257" i="20"/>
  <c r="N257" i="20"/>
  <c r="R256" i="20"/>
  <c r="S256" i="20" s="1"/>
  <c r="Q256" i="20"/>
  <c r="N256" i="20"/>
  <c r="R255" i="20"/>
  <c r="S255" i="20"/>
  <c r="Q255" i="20"/>
  <c r="N255" i="20"/>
  <c r="R254" i="20"/>
  <c r="S254" i="20" s="1"/>
  <c r="Q254" i="20"/>
  <c r="N254" i="20"/>
  <c r="R253" i="20"/>
  <c r="S253" i="20" s="1"/>
  <c r="Q253" i="20"/>
  <c r="N253" i="20"/>
  <c r="R252" i="20"/>
  <c r="S252" i="20" s="1"/>
  <c r="Q252" i="20"/>
  <c r="N252" i="20"/>
  <c r="R251" i="20"/>
  <c r="S251" i="20" s="1"/>
  <c r="Q251" i="20"/>
  <c r="N251" i="20"/>
  <c r="R250" i="20"/>
  <c r="S250" i="20" s="1"/>
  <c r="Q250" i="20"/>
  <c r="N250" i="20"/>
  <c r="R249" i="20"/>
  <c r="S249" i="20" s="1"/>
  <c r="Q249" i="20"/>
  <c r="N249" i="20"/>
  <c r="R248" i="20"/>
  <c r="S248" i="20" s="1"/>
  <c r="Q248" i="20"/>
  <c r="N248" i="20"/>
  <c r="R247" i="20"/>
  <c r="S247" i="20" s="1"/>
  <c r="Q247" i="20"/>
  <c r="N247" i="20"/>
  <c r="R246" i="20"/>
  <c r="S246" i="20"/>
  <c r="Q246" i="20"/>
  <c r="N246" i="20"/>
  <c r="R245" i="20"/>
  <c r="S245" i="20" s="1"/>
  <c r="Q245" i="20"/>
  <c r="N245" i="20"/>
  <c r="R244" i="20"/>
  <c r="S244" i="20" s="1"/>
  <c r="Q244" i="20"/>
  <c r="N244" i="20"/>
  <c r="R243" i="20"/>
  <c r="S243" i="20" s="1"/>
  <c r="Q243" i="20"/>
  <c r="N243" i="20"/>
  <c r="R242" i="20"/>
  <c r="S242" i="20" s="1"/>
  <c r="Q242" i="20"/>
  <c r="N242" i="20"/>
  <c r="R241" i="20"/>
  <c r="S241" i="20" s="1"/>
  <c r="Q241" i="20"/>
  <c r="N241" i="20"/>
  <c r="R240" i="20"/>
  <c r="S240" i="20" s="1"/>
  <c r="Q240" i="20"/>
  <c r="N240" i="20"/>
  <c r="R239" i="20"/>
  <c r="S239" i="20" s="1"/>
  <c r="Q239" i="20"/>
  <c r="N239" i="20"/>
  <c r="R238" i="20"/>
  <c r="S238" i="20" s="1"/>
  <c r="Q238" i="20"/>
  <c r="N238" i="20"/>
  <c r="R237" i="20"/>
  <c r="S237" i="20"/>
  <c r="Q237" i="20"/>
  <c r="N237" i="20"/>
  <c r="R236" i="20"/>
  <c r="S236" i="20" s="1"/>
  <c r="Q236" i="20"/>
  <c r="N236" i="20"/>
  <c r="R235" i="20"/>
  <c r="S235" i="20" s="1"/>
  <c r="Q235" i="20"/>
  <c r="N235" i="20"/>
  <c r="R234" i="20"/>
  <c r="S234" i="20" s="1"/>
  <c r="Q234" i="20"/>
  <c r="N234" i="20"/>
  <c r="R233" i="20"/>
  <c r="S233" i="20" s="1"/>
  <c r="Q233" i="20"/>
  <c r="N233" i="20"/>
  <c r="R232" i="20"/>
  <c r="S232" i="20" s="1"/>
  <c r="Q232" i="20"/>
  <c r="N232" i="20"/>
  <c r="R231" i="20"/>
  <c r="S231" i="20" s="1"/>
  <c r="Q231" i="20"/>
  <c r="N231" i="20"/>
  <c r="R230" i="20"/>
  <c r="S230" i="20" s="1"/>
  <c r="Q230" i="20"/>
  <c r="N230" i="20"/>
  <c r="R229" i="20"/>
  <c r="S229" i="20" s="1"/>
  <c r="Q229" i="20"/>
  <c r="N229" i="20"/>
  <c r="R228" i="20"/>
  <c r="S228" i="20"/>
  <c r="Q228" i="20"/>
  <c r="N228" i="20"/>
  <c r="R227" i="20"/>
  <c r="S227" i="20" s="1"/>
  <c r="Q227" i="20"/>
  <c r="N227" i="20"/>
  <c r="R226" i="20"/>
  <c r="S226" i="20" s="1"/>
  <c r="Q226" i="20"/>
  <c r="N226" i="20"/>
  <c r="R225" i="20"/>
  <c r="S225" i="20" s="1"/>
  <c r="Q225" i="20"/>
  <c r="N225" i="20"/>
  <c r="R224" i="20"/>
  <c r="S224" i="20" s="1"/>
  <c r="Q224" i="20"/>
  <c r="N224" i="20"/>
  <c r="R223" i="20"/>
  <c r="S223" i="20" s="1"/>
  <c r="Q223" i="20"/>
  <c r="N223" i="20"/>
  <c r="R222" i="20"/>
  <c r="S222" i="20" s="1"/>
  <c r="Q222" i="20"/>
  <c r="N222" i="20"/>
  <c r="R221" i="20"/>
  <c r="S221" i="20" s="1"/>
  <c r="Q221" i="20"/>
  <c r="N221" i="20"/>
  <c r="R220" i="20"/>
  <c r="S220" i="20" s="1"/>
  <c r="Q220" i="20"/>
  <c r="N220" i="20"/>
  <c r="R219" i="20"/>
  <c r="S219" i="20"/>
  <c r="Q219" i="20"/>
  <c r="N219" i="20"/>
  <c r="R218" i="20"/>
  <c r="S218" i="20" s="1"/>
  <c r="Q218" i="20"/>
  <c r="N218" i="20"/>
  <c r="R217" i="20"/>
  <c r="S217" i="20" s="1"/>
  <c r="Q217" i="20"/>
  <c r="N217" i="20"/>
  <c r="R216" i="20"/>
  <c r="S216" i="20" s="1"/>
  <c r="Q216" i="20"/>
  <c r="N216" i="20"/>
  <c r="R215" i="20"/>
  <c r="S215" i="20" s="1"/>
  <c r="Q215" i="20"/>
  <c r="N215" i="20"/>
  <c r="R214" i="20"/>
  <c r="S214" i="20" s="1"/>
  <c r="Q214" i="20"/>
  <c r="N214" i="20"/>
  <c r="R213" i="20"/>
  <c r="S213" i="20" s="1"/>
  <c r="Q213" i="20"/>
  <c r="N213" i="20"/>
  <c r="R212" i="20"/>
  <c r="S212" i="20" s="1"/>
  <c r="Q212" i="20"/>
  <c r="N212" i="20"/>
  <c r="R211" i="20"/>
  <c r="S211" i="20" s="1"/>
  <c r="Q211" i="20"/>
  <c r="N211" i="20"/>
  <c r="R210" i="20"/>
  <c r="S210" i="20"/>
  <c r="Q210" i="20"/>
  <c r="N210" i="20"/>
  <c r="R209" i="20"/>
  <c r="S209" i="20" s="1"/>
  <c r="Q209" i="20"/>
  <c r="N209" i="20"/>
  <c r="R208" i="20"/>
  <c r="S208" i="20" s="1"/>
  <c r="Q208" i="20"/>
  <c r="N208" i="20"/>
  <c r="R207" i="20"/>
  <c r="S207" i="20" s="1"/>
  <c r="Q207" i="20"/>
  <c r="N207" i="20"/>
  <c r="R206" i="20"/>
  <c r="S206" i="20" s="1"/>
  <c r="Q206" i="20"/>
  <c r="N206" i="20"/>
  <c r="R205" i="20"/>
  <c r="S205" i="20"/>
  <c r="Q205" i="20"/>
  <c r="N205" i="20"/>
  <c r="R204" i="20"/>
  <c r="S204" i="20"/>
  <c r="Q204" i="20"/>
  <c r="N204" i="20"/>
  <c r="R203" i="20"/>
  <c r="S203" i="20" s="1"/>
  <c r="Q203" i="20"/>
  <c r="N203" i="20"/>
  <c r="R202" i="20"/>
  <c r="S202" i="20" s="1"/>
  <c r="Q202" i="20"/>
  <c r="N202" i="20"/>
  <c r="R201" i="20"/>
  <c r="S201" i="20" s="1"/>
  <c r="Q201" i="20"/>
  <c r="N201" i="20"/>
  <c r="R200" i="20"/>
  <c r="S200" i="20" s="1"/>
  <c r="Q200" i="20"/>
  <c r="N200" i="20"/>
  <c r="R199" i="20"/>
  <c r="S199" i="20"/>
  <c r="Q199" i="20"/>
  <c r="N199" i="20"/>
  <c r="R198" i="20"/>
  <c r="S198" i="20" s="1"/>
  <c r="Q198" i="20"/>
  <c r="N198" i="20"/>
  <c r="R197" i="20"/>
  <c r="S197" i="20" s="1"/>
  <c r="Q197" i="20"/>
  <c r="N197" i="20"/>
  <c r="R196" i="20"/>
  <c r="S196" i="20" s="1"/>
  <c r="Q196" i="20"/>
  <c r="N196" i="20"/>
  <c r="R195" i="20"/>
  <c r="S195" i="20"/>
  <c r="Q195" i="20"/>
  <c r="N195" i="20"/>
  <c r="R194" i="20"/>
  <c r="S194" i="20" s="1"/>
  <c r="Q194" i="20"/>
  <c r="N194" i="20"/>
  <c r="R193" i="20"/>
  <c r="S193" i="20"/>
  <c r="Q193" i="20"/>
  <c r="N193" i="20"/>
  <c r="R192" i="20"/>
  <c r="S192" i="20"/>
  <c r="Q192" i="20"/>
  <c r="N192" i="20"/>
  <c r="R191" i="20"/>
  <c r="S191" i="20" s="1"/>
  <c r="Q191" i="20"/>
  <c r="N191" i="20"/>
  <c r="R190" i="20"/>
  <c r="S190" i="20"/>
  <c r="Q190" i="20"/>
  <c r="N190" i="20"/>
  <c r="R189" i="20"/>
  <c r="S189" i="20" s="1"/>
  <c r="Q189" i="20"/>
  <c r="N189" i="20"/>
  <c r="R188" i="20"/>
  <c r="S188" i="20" s="1"/>
  <c r="Q188" i="20"/>
  <c r="N188" i="20"/>
  <c r="R187" i="20"/>
  <c r="S187" i="20"/>
  <c r="Q187" i="20"/>
  <c r="N187" i="20"/>
  <c r="R186" i="20"/>
  <c r="S186" i="20"/>
  <c r="Q186" i="20"/>
  <c r="N186" i="20"/>
  <c r="R185" i="20"/>
  <c r="S185" i="20" s="1"/>
  <c r="Q185" i="20"/>
  <c r="N185" i="20"/>
  <c r="R184" i="20"/>
  <c r="S184" i="20" s="1"/>
  <c r="Q184" i="20"/>
  <c r="N184" i="20"/>
  <c r="R183" i="20"/>
  <c r="S183" i="20" s="1"/>
  <c r="Q183" i="20"/>
  <c r="N183" i="20"/>
  <c r="R182" i="20"/>
  <c r="S182" i="20" s="1"/>
  <c r="Q182" i="20"/>
  <c r="N182" i="20"/>
  <c r="R181" i="20"/>
  <c r="S181" i="20"/>
  <c r="Q181" i="20"/>
  <c r="N181" i="20"/>
  <c r="R180" i="20"/>
  <c r="S180" i="20"/>
  <c r="Q180" i="20"/>
  <c r="N180" i="20"/>
  <c r="R179" i="20"/>
  <c r="S179" i="20" s="1"/>
  <c r="Q179" i="20"/>
  <c r="N179" i="20"/>
  <c r="R178" i="20"/>
  <c r="S178" i="20" s="1"/>
  <c r="Q178" i="20"/>
  <c r="N178" i="20"/>
  <c r="R177" i="20"/>
  <c r="S177" i="20"/>
  <c r="Q177" i="20"/>
  <c r="N177" i="20"/>
  <c r="R176" i="20"/>
  <c r="S176" i="20" s="1"/>
  <c r="Q176" i="20"/>
  <c r="N176" i="20"/>
  <c r="R175" i="20"/>
  <c r="S175" i="20" s="1"/>
  <c r="Q175" i="20"/>
  <c r="N175" i="20"/>
  <c r="R174" i="20"/>
  <c r="S174" i="20"/>
  <c r="Q174" i="20"/>
  <c r="N174" i="20"/>
  <c r="R173" i="20"/>
  <c r="S173" i="20" s="1"/>
  <c r="Q173" i="20"/>
  <c r="N173" i="20"/>
  <c r="R172" i="20"/>
  <c r="S172" i="20"/>
  <c r="Q172" i="20"/>
  <c r="N172" i="20"/>
  <c r="R171" i="20"/>
  <c r="S171" i="20" s="1"/>
  <c r="Q171" i="20"/>
  <c r="N171" i="20"/>
  <c r="R170" i="20"/>
  <c r="S170" i="20" s="1"/>
  <c r="Q170" i="20"/>
  <c r="N170" i="20"/>
  <c r="R169" i="20"/>
  <c r="S169" i="20"/>
  <c r="Q169" i="20"/>
  <c r="N169" i="20"/>
  <c r="R168" i="20"/>
  <c r="S168" i="20"/>
  <c r="Q168" i="20"/>
  <c r="N168" i="20"/>
  <c r="R167" i="20"/>
  <c r="S167" i="20" s="1"/>
  <c r="Q167" i="20"/>
  <c r="N167" i="20"/>
  <c r="R166" i="20"/>
  <c r="S166" i="20" s="1"/>
  <c r="Q166" i="20"/>
  <c r="N166" i="20"/>
  <c r="R165" i="20"/>
  <c r="S165" i="20" s="1"/>
  <c r="Q165" i="20"/>
  <c r="N165" i="20"/>
  <c r="R164" i="20"/>
  <c r="S164" i="20" s="1"/>
  <c r="Q164" i="20"/>
  <c r="N164" i="20"/>
  <c r="R163" i="20"/>
  <c r="S163" i="20"/>
  <c r="Q163" i="20"/>
  <c r="N163" i="20"/>
  <c r="R162" i="20"/>
  <c r="S162" i="20" s="1"/>
  <c r="Q162" i="20"/>
  <c r="N162" i="20"/>
  <c r="R161" i="20"/>
  <c r="S161" i="20" s="1"/>
  <c r="Q161" i="20"/>
  <c r="N161" i="20"/>
  <c r="R160" i="20"/>
  <c r="S160" i="20" s="1"/>
  <c r="Q160" i="20"/>
  <c r="N160" i="20"/>
  <c r="R159" i="20"/>
  <c r="S159" i="20"/>
  <c r="Q159" i="20"/>
  <c r="N159" i="20"/>
  <c r="R158" i="20"/>
  <c r="S158" i="20" s="1"/>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6" i="20"/>
  <c r="S16" i="20" s="1"/>
  <c r="Q16" i="20"/>
  <c r="R15" i="20"/>
  <c r="S15" i="20" s="1"/>
  <c r="Q15" i="20"/>
  <c r="R14" i="20"/>
  <c r="S14" i="20" s="1"/>
  <c r="Q14" i="20"/>
  <c r="R13" i="20"/>
  <c r="S13" i="20" s="1"/>
  <c r="Q13" i="20"/>
  <c r="R12" i="20"/>
  <c r="S12" i="20" s="1"/>
  <c r="Q12" i="20"/>
  <c r="R11" i="20"/>
  <c r="S11" i="20" s="1"/>
  <c r="R10" i="20"/>
  <c r="S10" i="20" s="1"/>
  <c r="R9" i="20"/>
  <c r="S9" i="20" s="1"/>
  <c r="Q9" i="20"/>
  <c r="R8" i="20"/>
  <c r="S8" i="20" s="1"/>
  <c r="Q8" i="20"/>
  <c r="R7" i="20"/>
  <c r="S7" i="20" s="1"/>
  <c r="Q7" i="20"/>
  <c r="R6" i="20"/>
  <c r="S6" i="20" s="1"/>
  <c r="Q6" i="20"/>
  <c r="R5" i="20"/>
  <c r="S5" i="20" s="1"/>
  <c r="Q5" i="20"/>
  <c r="B5" i="6"/>
  <c r="F112" i="6" s="1"/>
  <c r="B111" i="6"/>
  <c r="B110" i="6"/>
  <c r="B109" i="6"/>
  <c r="B108" i="6"/>
  <c r="B107" i="6"/>
  <c r="B106" i="6"/>
  <c r="B105" i="6"/>
  <c r="B104" i="6"/>
  <c r="B103" i="6"/>
  <c r="B102" i="6"/>
  <c r="B101" i="6"/>
  <c r="B100" i="6"/>
  <c r="B99" i="6"/>
  <c r="B98" i="6"/>
  <c r="B96" i="6"/>
  <c r="G96" i="6" s="1"/>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P53" i="4"/>
  <c r="P41" i="4"/>
  <c r="A8" i="6"/>
  <c r="B10" i="4"/>
  <c r="A6" i="6" s="1"/>
  <c r="B138" i="4"/>
  <c r="B113" i="4"/>
  <c r="H101" i="4"/>
  <c r="S51" i="4"/>
  <c r="T51" i="4" s="1"/>
  <c r="U51" i="4" s="1"/>
  <c r="S50" i="4"/>
  <c r="T50" i="4" s="1"/>
  <c r="S49" i="4"/>
  <c r="T49" i="4"/>
  <c r="S48" i="4"/>
  <c r="T48" i="4"/>
  <c r="U48" i="4"/>
  <c r="S46" i="4"/>
  <c r="S45" i="4"/>
  <c r="T45" i="4" s="1"/>
  <c r="S44" i="4"/>
  <c r="T44" i="4"/>
  <c r="U44" i="4" s="1"/>
  <c r="Q39" i="4"/>
  <c r="P39" i="4"/>
  <c r="Q38" i="4"/>
  <c r="P38" i="4"/>
  <c r="Q37" i="4"/>
  <c r="P37" i="4"/>
  <c r="Q36" i="4"/>
  <c r="P36" i="4"/>
  <c r="Q35" i="4"/>
  <c r="P35" i="4"/>
  <c r="Q34" i="4"/>
  <c r="P34" i="4"/>
  <c r="Q33" i="4"/>
  <c r="P33" i="4"/>
  <c r="Q32" i="4"/>
  <c r="P32" i="4"/>
  <c r="Q31" i="4"/>
  <c r="P31" i="4"/>
  <c r="Q30" i="4"/>
  <c r="P30" i="4"/>
  <c r="B17" i="4"/>
  <c r="B13" i="4"/>
  <c r="J73" i="6"/>
  <c r="G73" i="6"/>
  <c r="C4" i="5"/>
  <c r="C23" i="5"/>
  <c r="C24" i="5"/>
  <c r="V24" i="5" s="1"/>
  <c r="E24" i="5" s="1"/>
  <c r="X24" i="5" s="1"/>
  <c r="C25" i="5"/>
  <c r="C26" i="5"/>
  <c r="C27" i="5"/>
  <c r="C28" i="5"/>
  <c r="C29" i="5"/>
  <c r="C30" i="5"/>
  <c r="C31" i="5"/>
  <c r="C32" i="5"/>
  <c r="C33" i="5"/>
  <c r="C34" i="5"/>
  <c r="C35" i="5"/>
  <c r="C36" i="5"/>
  <c r="V36" i="5" s="1"/>
  <c r="E36" i="5" s="1"/>
  <c r="X36" i="5" s="1"/>
  <c r="C37" i="5"/>
  <c r="C38" i="5"/>
  <c r="C39" i="5"/>
  <c r="C40" i="5"/>
  <c r="C41" i="5"/>
  <c r="C42" i="5"/>
  <c r="C43" i="5"/>
  <c r="C44" i="5"/>
  <c r="C45" i="5"/>
  <c r="C46" i="5"/>
  <c r="C47" i="5"/>
  <c r="C48" i="5"/>
  <c r="V48" i="5" s="1"/>
  <c r="E48" i="5" s="1"/>
  <c r="X48" i="5" s="1"/>
  <c r="C49" i="5"/>
  <c r="C50" i="5"/>
  <c r="C51" i="5"/>
  <c r="C52" i="5"/>
  <c r="C53" i="5"/>
  <c r="C54" i="5"/>
  <c r="C55" i="5"/>
  <c r="C56" i="5"/>
  <c r="C57" i="5"/>
  <c r="C58" i="5"/>
  <c r="C59" i="5"/>
  <c r="C60" i="5"/>
  <c r="V60" i="5" s="1"/>
  <c r="C61" i="5"/>
  <c r="C62" i="5"/>
  <c r="C63" i="5"/>
  <c r="C64" i="5"/>
  <c r="C65" i="5"/>
  <c r="C66" i="5"/>
  <c r="C67" i="5"/>
  <c r="C68" i="5"/>
  <c r="C69" i="5"/>
  <c r="C70" i="5"/>
  <c r="C71" i="5"/>
  <c r="C72" i="5"/>
  <c r="V72" i="5" s="1"/>
  <c r="C73" i="5"/>
  <c r="C74" i="5"/>
  <c r="C75" i="5"/>
  <c r="C76" i="5"/>
  <c r="C77" i="5"/>
  <c r="C78" i="5"/>
  <c r="C79" i="5"/>
  <c r="C80" i="5"/>
  <c r="C81" i="5"/>
  <c r="C82" i="5"/>
  <c r="C83" i="5"/>
  <c r="C84" i="5"/>
  <c r="V84" i="5" s="1"/>
  <c r="C85" i="5"/>
  <c r="C86" i="5"/>
  <c r="C87" i="5"/>
  <c r="C88" i="5"/>
  <c r="C89" i="5"/>
  <c r="C90" i="5"/>
  <c r="C91" i="5"/>
  <c r="C92" i="5"/>
  <c r="C93" i="5"/>
  <c r="C94" i="5"/>
  <c r="C95" i="5"/>
  <c r="C96" i="5"/>
  <c r="V96" i="5" s="1"/>
  <c r="C97" i="5"/>
  <c r="C98" i="5"/>
  <c r="C99" i="5"/>
  <c r="C100" i="5"/>
  <c r="C101" i="5"/>
  <c r="C102" i="5"/>
  <c r="C103" i="5"/>
  <c r="C104" i="5"/>
  <c r="C105" i="5"/>
  <c r="C106" i="5"/>
  <c r="C107" i="5"/>
  <c r="C108" i="5"/>
  <c r="V108" i="5" s="1"/>
  <c r="C109" i="5"/>
  <c r="C110" i="5"/>
  <c r="C111" i="5"/>
  <c r="C112" i="5"/>
  <c r="C113" i="5"/>
  <c r="C114" i="5"/>
  <c r="C115" i="5"/>
  <c r="C116" i="5"/>
  <c r="C117" i="5"/>
  <c r="C118" i="5"/>
  <c r="C119" i="5"/>
  <c r="C120" i="5"/>
  <c r="V120" i="5" s="1"/>
  <c r="C121" i="5"/>
  <c r="C122" i="5"/>
  <c r="C123" i="5"/>
  <c r="C124" i="5"/>
  <c r="C125" i="5"/>
  <c r="C126" i="5"/>
  <c r="C127" i="5"/>
  <c r="C128" i="5"/>
  <c r="C129" i="5"/>
  <c r="C130" i="5"/>
  <c r="C131" i="5"/>
  <c r="C132" i="5"/>
  <c r="V132" i="5" s="1"/>
  <c r="C133" i="5"/>
  <c r="C134" i="5"/>
  <c r="C135" i="5"/>
  <c r="C136" i="5"/>
  <c r="C137" i="5"/>
  <c r="C138" i="5"/>
  <c r="C139" i="5"/>
  <c r="C140" i="5"/>
  <c r="C141" i="5"/>
  <c r="C142" i="5"/>
  <c r="C143" i="5"/>
  <c r="C144" i="5"/>
  <c r="V144" i="5" s="1"/>
  <c r="C145" i="5"/>
  <c r="C146" i="5"/>
  <c r="C147" i="5"/>
  <c r="C148" i="5"/>
  <c r="C149" i="5"/>
  <c r="C150" i="5"/>
  <c r="C151" i="5"/>
  <c r="C152" i="5"/>
  <c r="C153" i="5"/>
  <c r="C154" i="5"/>
  <c r="C155" i="5"/>
  <c r="C156" i="5"/>
  <c r="V156" i="5" s="1"/>
  <c r="E156" i="5" s="1"/>
  <c r="X156" i="5" s="1"/>
  <c r="C157" i="5"/>
  <c r="C158" i="5"/>
  <c r="C159" i="5"/>
  <c r="C160" i="5"/>
  <c r="C161" i="5"/>
  <c r="C162" i="5"/>
  <c r="C163" i="5"/>
  <c r="C164" i="5"/>
  <c r="C165" i="5"/>
  <c r="C166" i="5"/>
  <c r="C167" i="5"/>
  <c r="C168" i="5"/>
  <c r="V168" i="5" s="1"/>
  <c r="E168" i="5" s="1"/>
  <c r="X168" i="5" s="1"/>
  <c r="C169" i="5"/>
  <c r="C170" i="5"/>
  <c r="C171" i="5"/>
  <c r="C172" i="5"/>
  <c r="C173" i="5"/>
  <c r="C174" i="5"/>
  <c r="C175" i="5"/>
  <c r="C176" i="5"/>
  <c r="C177" i="5"/>
  <c r="C178" i="5"/>
  <c r="C179" i="5"/>
  <c r="C180" i="5"/>
  <c r="V180" i="5" s="1"/>
  <c r="E180" i="5" s="1"/>
  <c r="X180" i="5" s="1"/>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V396" i="5" s="1"/>
  <c r="E396" i="5" s="1"/>
  <c r="X396" i="5" s="1"/>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E4" i="5"/>
  <c r="X13" i="5"/>
  <c r="X14" i="5"/>
  <c r="X15" i="5"/>
  <c r="X16" i="5"/>
  <c r="X17" i="5"/>
  <c r="X18" i="5"/>
  <c r="X19" i="5"/>
  <c r="X20" i="5"/>
  <c r="V21" i="5"/>
  <c r="X21" i="5"/>
  <c r="X22" i="5"/>
  <c r="B23" i="5"/>
  <c r="V23" i="5"/>
  <c r="E23" i="5"/>
  <c r="X23" i="5" s="1"/>
  <c r="B24" i="5"/>
  <c r="B25" i="5"/>
  <c r="V25" i="5"/>
  <c r="E25" i="5"/>
  <c r="X25" i="5" s="1"/>
  <c r="B26" i="5"/>
  <c r="V26" i="5"/>
  <c r="E26" i="5"/>
  <c r="X26" i="5" s="1"/>
  <c r="B27" i="5"/>
  <c r="V27" i="5"/>
  <c r="E27" i="5"/>
  <c r="X27" i="5" s="1"/>
  <c r="B28" i="5"/>
  <c r="V28" i="5"/>
  <c r="E28" i="5"/>
  <c r="X28" i="5" s="1"/>
  <c r="B29" i="5"/>
  <c r="V29" i="5"/>
  <c r="E29" i="5"/>
  <c r="X29" i="5" s="1"/>
  <c r="B30" i="5"/>
  <c r="V30" i="5"/>
  <c r="E30" i="5"/>
  <c r="X30" i="5" s="1"/>
  <c r="B31" i="5"/>
  <c r="V31" i="5"/>
  <c r="E31" i="5"/>
  <c r="X31" i="5" s="1"/>
  <c r="B32" i="5"/>
  <c r="V32" i="5"/>
  <c r="E32" i="5"/>
  <c r="X32" i="5" s="1"/>
  <c r="B33" i="5"/>
  <c r="V33" i="5"/>
  <c r="E33" i="5"/>
  <c r="X33" i="5" s="1"/>
  <c r="B34" i="5"/>
  <c r="V34" i="5"/>
  <c r="E34" i="5"/>
  <c r="X34" i="5" s="1"/>
  <c r="B35" i="5"/>
  <c r="V35" i="5"/>
  <c r="E35" i="5"/>
  <c r="X35" i="5" s="1"/>
  <c r="B36" i="5"/>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X43" i="5" s="1"/>
  <c r="B44" i="5"/>
  <c r="V44" i="5"/>
  <c r="E44" i="5"/>
  <c r="X44" i="5" s="1"/>
  <c r="B45" i="5"/>
  <c r="V45" i="5"/>
  <c r="E45" i="5"/>
  <c r="X45" i="5" s="1"/>
  <c r="B46" i="5"/>
  <c r="V46" i="5"/>
  <c r="E46" i="5"/>
  <c r="X46" i="5" s="1"/>
  <c r="B47" i="5"/>
  <c r="V47" i="5"/>
  <c r="E47" i="5"/>
  <c r="X47" i="5" s="1"/>
  <c r="B48" i="5"/>
  <c r="B49" i="5"/>
  <c r="V49" i="5"/>
  <c r="E49" i="5"/>
  <c r="X49" i="5" s="1"/>
  <c r="B50" i="5"/>
  <c r="V50" i="5"/>
  <c r="E50" i="5"/>
  <c r="X50" i="5" s="1"/>
  <c r="B51" i="5"/>
  <c r="V51" i="5"/>
  <c r="E51" i="5"/>
  <c r="X51" i="5" s="1"/>
  <c r="B52" i="5"/>
  <c r="V52" i="5"/>
  <c r="E52" i="5"/>
  <c r="X52" i="5" s="1"/>
  <c r="B53" i="5"/>
  <c r="V53" i="5"/>
  <c r="E53" i="5"/>
  <c r="X53" i="5" s="1"/>
  <c r="B54" i="5"/>
  <c r="V54" i="5"/>
  <c r="E54" i="5"/>
  <c r="X54" i="5" s="1"/>
  <c r="B55" i="5"/>
  <c r="V55" i="5"/>
  <c r="E55" i="5"/>
  <c r="X55" i="5" s="1"/>
  <c r="B56" i="5"/>
  <c r="V56" i="5"/>
  <c r="E56" i="5"/>
  <c r="X56" i="5" s="1"/>
  <c r="B57" i="5"/>
  <c r="V57" i="5"/>
  <c r="E57" i="5"/>
  <c r="X57" i="5" s="1"/>
  <c r="B58" i="5"/>
  <c r="V58" i="5"/>
  <c r="E58" i="5"/>
  <c r="X58" i="5" s="1"/>
  <c r="B59" i="5"/>
  <c r="V59" i="5"/>
  <c r="E59" i="5"/>
  <c r="X59" i="5" s="1"/>
  <c r="B60" i="5"/>
  <c r="E60" i="5"/>
  <c r="X60" i="5" s="1"/>
  <c r="B61" i="5"/>
  <c r="V61" i="5"/>
  <c r="E61" i="5"/>
  <c r="X61" i="5" s="1"/>
  <c r="B62" i="5"/>
  <c r="V62" i="5"/>
  <c r="E62" i="5"/>
  <c r="X62" i="5" s="1"/>
  <c r="B63" i="5"/>
  <c r="V63" i="5"/>
  <c r="E63" i="5"/>
  <c r="X63" i="5" s="1"/>
  <c r="B64" i="5"/>
  <c r="V64" i="5"/>
  <c r="E64" i="5"/>
  <c r="X64" i="5" s="1"/>
  <c r="B65" i="5"/>
  <c r="V65" i="5"/>
  <c r="E65" i="5"/>
  <c r="X65" i="5" s="1"/>
  <c r="B66" i="5"/>
  <c r="V66" i="5"/>
  <c r="E66" i="5"/>
  <c r="X66" i="5" s="1"/>
  <c r="B67" i="5"/>
  <c r="V67" i="5"/>
  <c r="E67" i="5"/>
  <c r="X67" i="5" s="1"/>
  <c r="B68" i="5"/>
  <c r="V68" i="5"/>
  <c r="E68" i="5"/>
  <c r="X68" i="5" s="1"/>
  <c r="B69" i="5"/>
  <c r="V69" i="5"/>
  <c r="E69" i="5"/>
  <c r="X69" i="5" s="1"/>
  <c r="B70" i="5"/>
  <c r="V70" i="5"/>
  <c r="E70" i="5"/>
  <c r="X70" i="5" s="1"/>
  <c r="B71" i="5"/>
  <c r="V71" i="5"/>
  <c r="E71" i="5"/>
  <c r="X71" i="5" s="1"/>
  <c r="B72" i="5"/>
  <c r="E72" i="5"/>
  <c r="X72" i="5" s="1"/>
  <c r="B73" i="5"/>
  <c r="V73" i="5"/>
  <c r="E73" i="5"/>
  <c r="X73" i="5" s="1"/>
  <c r="B74" i="5"/>
  <c r="V74" i="5"/>
  <c r="E74" i="5"/>
  <c r="X74" i="5" s="1"/>
  <c r="B75" i="5"/>
  <c r="V75" i="5"/>
  <c r="E75" i="5"/>
  <c r="X75" i="5" s="1"/>
  <c r="B76" i="5"/>
  <c r="V76" i="5"/>
  <c r="E76" i="5"/>
  <c r="X76" i="5" s="1"/>
  <c r="B77" i="5"/>
  <c r="V77" i="5"/>
  <c r="E77" i="5"/>
  <c r="X77" i="5" s="1"/>
  <c r="B78" i="5"/>
  <c r="V78" i="5"/>
  <c r="E78" i="5"/>
  <c r="X78" i="5" s="1"/>
  <c r="B79" i="5"/>
  <c r="V79" i="5"/>
  <c r="E79" i="5"/>
  <c r="X79" i="5" s="1"/>
  <c r="B80" i="5"/>
  <c r="V80" i="5"/>
  <c r="E80" i="5"/>
  <c r="X80" i="5" s="1"/>
  <c r="B81" i="5"/>
  <c r="V81" i="5"/>
  <c r="E81" i="5"/>
  <c r="X81" i="5" s="1"/>
  <c r="B82" i="5"/>
  <c r="V82" i="5"/>
  <c r="E82" i="5"/>
  <c r="X82" i="5" s="1"/>
  <c r="B83" i="5"/>
  <c r="V83" i="5"/>
  <c r="E83" i="5"/>
  <c r="X83" i="5" s="1"/>
  <c r="B84" i="5"/>
  <c r="E84" i="5"/>
  <c r="X84" i="5" s="1"/>
  <c r="B85" i="5"/>
  <c r="V85" i="5"/>
  <c r="E85" i="5"/>
  <c r="X85" i="5" s="1"/>
  <c r="B86" i="5"/>
  <c r="V86" i="5"/>
  <c r="E86" i="5"/>
  <c r="X86" i="5" s="1"/>
  <c r="B87" i="5"/>
  <c r="V87" i="5"/>
  <c r="E87" i="5"/>
  <c r="X87" i="5" s="1"/>
  <c r="B88" i="5"/>
  <c r="V88" i="5"/>
  <c r="E88" i="5"/>
  <c r="X88" i="5" s="1"/>
  <c r="B89" i="5"/>
  <c r="V89" i="5"/>
  <c r="E89" i="5"/>
  <c r="X89" i="5" s="1"/>
  <c r="B90" i="5"/>
  <c r="V90" i="5"/>
  <c r="E90" i="5"/>
  <c r="X90" i="5" s="1"/>
  <c r="B91" i="5"/>
  <c r="V91" i="5"/>
  <c r="E91" i="5"/>
  <c r="X91" i="5" s="1"/>
  <c r="B92" i="5"/>
  <c r="V92" i="5"/>
  <c r="E92" i="5"/>
  <c r="X92" i="5" s="1"/>
  <c r="B93" i="5"/>
  <c r="V93" i="5"/>
  <c r="E93" i="5"/>
  <c r="X93" i="5" s="1"/>
  <c r="B94" i="5"/>
  <c r="V94" i="5"/>
  <c r="E94" i="5"/>
  <c r="X94" i="5" s="1"/>
  <c r="B95" i="5"/>
  <c r="V95" i="5"/>
  <c r="E95" i="5"/>
  <c r="X95" i="5" s="1"/>
  <c r="B96" i="5"/>
  <c r="E96" i="5"/>
  <c r="X96" i="5" s="1"/>
  <c r="B97" i="5"/>
  <c r="V97" i="5"/>
  <c r="E97" i="5"/>
  <c r="X97" i="5" s="1"/>
  <c r="B98" i="5"/>
  <c r="V98" i="5"/>
  <c r="E98" i="5"/>
  <c r="X98" i="5" s="1"/>
  <c r="B99" i="5"/>
  <c r="V99" i="5"/>
  <c r="E99" i="5"/>
  <c r="X99" i="5" s="1"/>
  <c r="B100" i="5"/>
  <c r="V100" i="5"/>
  <c r="E100" i="5"/>
  <c r="X100" i="5" s="1"/>
  <c r="B101" i="5"/>
  <c r="V101" i="5"/>
  <c r="E101" i="5"/>
  <c r="X101" i="5" s="1"/>
  <c r="B102" i="5"/>
  <c r="V102" i="5"/>
  <c r="E102" i="5"/>
  <c r="X102" i="5" s="1"/>
  <c r="B103" i="5"/>
  <c r="V103" i="5"/>
  <c r="E103" i="5"/>
  <c r="X103" i="5" s="1"/>
  <c r="B104" i="5"/>
  <c r="V104" i="5"/>
  <c r="E104" i="5"/>
  <c r="X104" i="5" s="1"/>
  <c r="B105" i="5"/>
  <c r="V105" i="5"/>
  <c r="E105" i="5"/>
  <c r="X105" i="5" s="1"/>
  <c r="B106" i="5"/>
  <c r="V106" i="5"/>
  <c r="E106" i="5"/>
  <c r="X106" i="5" s="1"/>
  <c r="B107" i="5"/>
  <c r="V107" i="5"/>
  <c r="E107" i="5"/>
  <c r="X107" i="5" s="1"/>
  <c r="B108" i="5"/>
  <c r="E108" i="5"/>
  <c r="X108" i="5" s="1"/>
  <c r="B109" i="5"/>
  <c r="V109" i="5"/>
  <c r="E109" i="5"/>
  <c r="X109" i="5" s="1"/>
  <c r="B110" i="5"/>
  <c r="V110" i="5"/>
  <c r="E110" i="5"/>
  <c r="X110" i="5" s="1"/>
  <c r="B111" i="5"/>
  <c r="V111" i="5"/>
  <c r="E111" i="5"/>
  <c r="X111" i="5" s="1"/>
  <c r="B112" i="5"/>
  <c r="V112" i="5"/>
  <c r="E112" i="5"/>
  <c r="X112" i="5" s="1"/>
  <c r="B113" i="5"/>
  <c r="V113" i="5"/>
  <c r="E113" i="5"/>
  <c r="X113" i="5" s="1"/>
  <c r="B114" i="5"/>
  <c r="V114" i="5"/>
  <c r="E114" i="5"/>
  <c r="X114" i="5" s="1"/>
  <c r="B115" i="5"/>
  <c r="V115" i="5"/>
  <c r="E115" i="5"/>
  <c r="X115" i="5" s="1"/>
  <c r="B116" i="5"/>
  <c r="V116" i="5"/>
  <c r="E116" i="5"/>
  <c r="X116" i="5" s="1"/>
  <c r="B117" i="5"/>
  <c r="V117" i="5"/>
  <c r="E117" i="5"/>
  <c r="X117" i="5" s="1"/>
  <c r="B118" i="5"/>
  <c r="V118" i="5"/>
  <c r="E118" i="5"/>
  <c r="X118" i="5" s="1"/>
  <c r="B119" i="5"/>
  <c r="V119" i="5"/>
  <c r="E119" i="5"/>
  <c r="X119" i="5" s="1"/>
  <c r="B120" i="5"/>
  <c r="E120" i="5"/>
  <c r="X120" i="5" s="1"/>
  <c r="B121" i="5"/>
  <c r="V121" i="5"/>
  <c r="E121" i="5"/>
  <c r="X121" i="5" s="1"/>
  <c r="B122" i="5"/>
  <c r="V122" i="5"/>
  <c r="E122" i="5"/>
  <c r="X122" i="5" s="1"/>
  <c r="B123" i="5"/>
  <c r="V123" i="5"/>
  <c r="E123" i="5"/>
  <c r="X123" i="5" s="1"/>
  <c r="B124" i="5"/>
  <c r="V124" i="5"/>
  <c r="E124" i="5"/>
  <c r="X124" i="5" s="1"/>
  <c r="B125" i="5"/>
  <c r="V125" i="5"/>
  <c r="E125" i="5"/>
  <c r="X125" i="5" s="1"/>
  <c r="B126" i="5"/>
  <c r="V126" i="5"/>
  <c r="E126" i="5"/>
  <c r="X126" i="5" s="1"/>
  <c r="B127" i="5"/>
  <c r="V127" i="5"/>
  <c r="E127" i="5"/>
  <c r="X127" i="5" s="1"/>
  <c r="B128" i="5"/>
  <c r="V128" i="5"/>
  <c r="E128" i="5"/>
  <c r="X128" i="5" s="1"/>
  <c r="B129" i="5"/>
  <c r="V129" i="5"/>
  <c r="E129" i="5"/>
  <c r="X129" i="5" s="1"/>
  <c r="B130" i="5"/>
  <c r="V130" i="5"/>
  <c r="E130" i="5"/>
  <c r="X130" i="5" s="1"/>
  <c r="B131" i="5"/>
  <c r="V131" i="5"/>
  <c r="E131" i="5"/>
  <c r="X131" i="5" s="1"/>
  <c r="B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X139" i="5" s="1"/>
  <c r="B140" i="5"/>
  <c r="V140" i="5"/>
  <c r="E140" i="5"/>
  <c r="X140" i="5" s="1"/>
  <c r="B141" i="5"/>
  <c r="V141" i="5"/>
  <c r="E141" i="5"/>
  <c r="X141" i="5" s="1"/>
  <c r="B142" i="5"/>
  <c r="V142" i="5"/>
  <c r="E142" i="5"/>
  <c r="X142" i="5" s="1"/>
  <c r="B143" i="5"/>
  <c r="V143" i="5"/>
  <c r="E143" i="5"/>
  <c r="X143" i="5" s="1"/>
  <c r="B144" i="5"/>
  <c r="E144" i="5"/>
  <c r="X144" i="5" s="1"/>
  <c r="B145" i="5"/>
  <c r="V145" i="5"/>
  <c r="E145" i="5"/>
  <c r="X145" i="5" s="1"/>
  <c r="B146" i="5"/>
  <c r="V146" i="5"/>
  <c r="E146" i="5" s="1"/>
  <c r="X146" i="5" s="1"/>
  <c r="B147" i="5"/>
  <c r="V147" i="5"/>
  <c r="E147" i="5"/>
  <c r="X147" i="5" s="1"/>
  <c r="B148" i="5"/>
  <c r="V148" i="5"/>
  <c r="E148" i="5"/>
  <c r="X148" i="5" s="1"/>
  <c r="B149" i="5"/>
  <c r="V149" i="5"/>
  <c r="E149" i="5"/>
  <c r="X149" i="5" s="1"/>
  <c r="B150" i="5"/>
  <c r="V150" i="5"/>
  <c r="E150" i="5" s="1"/>
  <c r="X150" i="5" s="1"/>
  <c r="B151" i="5"/>
  <c r="V151" i="5"/>
  <c r="E151" i="5"/>
  <c r="X151" i="5" s="1"/>
  <c r="B152" i="5"/>
  <c r="V152" i="5"/>
  <c r="E152" i="5"/>
  <c r="X152" i="5" s="1"/>
  <c r="B153" i="5"/>
  <c r="V153" i="5"/>
  <c r="E153" i="5"/>
  <c r="X153" i="5" s="1"/>
  <c r="B154" i="5"/>
  <c r="V154" i="5"/>
  <c r="E154" i="5" s="1"/>
  <c r="X154" i="5" s="1"/>
  <c r="V155" i="5"/>
  <c r="E155" i="5" s="1"/>
  <c r="X155" i="5" s="1"/>
  <c r="B157" i="5"/>
  <c r="V157" i="5"/>
  <c r="E157" i="5" s="1"/>
  <c r="X157" i="5" s="1"/>
  <c r="B158" i="5"/>
  <c r="V158" i="5"/>
  <c r="E158" i="5"/>
  <c r="X158" i="5" s="1"/>
  <c r="B159" i="5"/>
  <c r="V159" i="5"/>
  <c r="E159" i="5" s="1"/>
  <c r="X159" i="5" s="1"/>
  <c r="B160" i="5"/>
  <c r="V160" i="5"/>
  <c r="E160" i="5"/>
  <c r="X160" i="5" s="1"/>
  <c r="B161" i="5"/>
  <c r="V161" i="5"/>
  <c r="E161" i="5" s="1"/>
  <c r="X161" i="5" s="1"/>
  <c r="B162" i="5"/>
  <c r="V162" i="5"/>
  <c r="E162" i="5"/>
  <c r="X162" i="5" s="1"/>
  <c r="B163" i="5"/>
  <c r="V163" i="5"/>
  <c r="E163" i="5" s="1"/>
  <c r="X163" i="5" s="1"/>
  <c r="B164" i="5"/>
  <c r="V164" i="5"/>
  <c r="E164" i="5"/>
  <c r="X164" i="5" s="1"/>
  <c r="B165" i="5"/>
  <c r="V165" i="5"/>
  <c r="E165" i="5" s="1"/>
  <c r="X165" i="5" s="1"/>
  <c r="B166" i="5"/>
  <c r="V166" i="5"/>
  <c r="E166" i="5"/>
  <c r="X166" i="5" s="1"/>
  <c r="B167" i="5"/>
  <c r="V167" i="5"/>
  <c r="E167" i="5"/>
  <c r="X167" i="5" s="1"/>
  <c r="B168" i="5"/>
  <c r="B169" i="5"/>
  <c r="V169" i="5"/>
  <c r="E169" i="5" s="1"/>
  <c r="X169" i="5" s="1"/>
  <c r="B170" i="5"/>
  <c r="V170" i="5"/>
  <c r="E170" i="5"/>
  <c r="X170" i="5" s="1"/>
  <c r="B171" i="5"/>
  <c r="V171" i="5"/>
  <c r="E171" i="5" s="1"/>
  <c r="X171" i="5" s="1"/>
  <c r="B172" i="5"/>
  <c r="V172" i="5"/>
  <c r="E172" i="5"/>
  <c r="X172" i="5" s="1"/>
  <c r="B173" i="5"/>
  <c r="V173" i="5"/>
  <c r="E173" i="5" s="1"/>
  <c r="X173" i="5" s="1"/>
  <c r="B174" i="5"/>
  <c r="V174" i="5"/>
  <c r="E174" i="5"/>
  <c r="X174" i="5" s="1"/>
  <c r="B175" i="5"/>
  <c r="V175" i="5"/>
  <c r="E175" i="5"/>
  <c r="X175" i="5" s="1"/>
  <c r="B176" i="5"/>
  <c r="V176" i="5"/>
  <c r="E176" i="5"/>
  <c r="X176" i="5" s="1"/>
  <c r="B177" i="5"/>
  <c r="V177" i="5"/>
  <c r="E177" i="5" s="1"/>
  <c r="X177" i="5" s="1"/>
  <c r="B178" i="5"/>
  <c r="V178" i="5"/>
  <c r="E178" i="5"/>
  <c r="X178" i="5" s="1"/>
  <c r="B179" i="5"/>
  <c r="V179" i="5"/>
  <c r="E179" i="5" s="1"/>
  <c r="X179" i="5" s="1"/>
  <c r="B180" i="5"/>
  <c r="B181" i="5"/>
  <c r="V181" i="5"/>
  <c r="E181" i="5" s="1"/>
  <c r="X181" i="5" s="1"/>
  <c r="B182" i="5"/>
  <c r="V182" i="5"/>
  <c r="E182" i="5"/>
  <c r="X182" i="5" s="1"/>
  <c r="B183" i="5"/>
  <c r="V183" i="5"/>
  <c r="E183" i="5" s="1"/>
  <c r="X183" i="5" s="1"/>
  <c r="B184" i="5"/>
  <c r="V184" i="5"/>
  <c r="E184" i="5"/>
  <c r="X184" i="5" s="1"/>
  <c r="B185" i="5"/>
  <c r="V185" i="5"/>
  <c r="E185" i="5" s="1"/>
  <c r="X185" i="5" s="1"/>
  <c r="B186" i="5"/>
  <c r="V186" i="5"/>
  <c r="E186" i="5"/>
  <c r="X186" i="5" s="1"/>
  <c r="B187" i="5"/>
  <c r="V187" i="5"/>
  <c r="E187" i="5"/>
  <c r="X187" i="5" s="1"/>
  <c r="B188" i="5"/>
  <c r="V188" i="5"/>
  <c r="E188" i="5"/>
  <c r="X188" i="5" s="1"/>
  <c r="B189" i="5"/>
  <c r="V189" i="5"/>
  <c r="E189" i="5" s="1"/>
  <c r="X189" i="5" s="1"/>
  <c r="V190" i="5"/>
  <c r="E190" i="5"/>
  <c r="X190" i="5" s="1"/>
  <c r="V191" i="5"/>
  <c r="E191" i="5"/>
  <c r="X191" i="5" s="1"/>
  <c r="B192" i="5"/>
  <c r="V192" i="5"/>
  <c r="E192" i="5" s="1"/>
  <c r="X192" i="5" s="1"/>
  <c r="B193" i="5"/>
  <c r="V193" i="5"/>
  <c r="E193" i="5" s="1"/>
  <c r="X193" i="5" s="1"/>
  <c r="B194" i="5"/>
  <c r="V194" i="5"/>
  <c r="E194" i="5" s="1"/>
  <c r="X194" i="5" s="1"/>
  <c r="B195" i="5"/>
  <c r="V195" i="5"/>
  <c r="E195" i="5" s="1"/>
  <c r="X195" i="5" s="1"/>
  <c r="B196" i="5"/>
  <c r="V196" i="5"/>
  <c r="E196" i="5" s="1"/>
  <c r="X196" i="5" s="1"/>
  <c r="B197" i="5"/>
  <c r="V197" i="5"/>
  <c r="E197" i="5" s="1"/>
  <c r="X197" i="5" s="1"/>
  <c r="B198" i="5"/>
  <c r="V198" i="5"/>
  <c r="E198" i="5" s="1"/>
  <c r="X198" i="5" s="1"/>
  <c r="B199" i="5"/>
  <c r="V199" i="5"/>
  <c r="E199" i="5"/>
  <c r="X199" i="5" s="1"/>
  <c r="B200" i="5"/>
  <c r="V200" i="5"/>
  <c r="E200" i="5" s="1"/>
  <c r="X200" i="5" s="1"/>
  <c r="B201" i="5"/>
  <c r="V201" i="5"/>
  <c r="E201" i="5" s="1"/>
  <c r="X201" i="5" s="1"/>
  <c r="B202" i="5"/>
  <c r="V202" i="5"/>
  <c r="E202" i="5" s="1"/>
  <c r="X202" i="5" s="1"/>
  <c r="B203" i="5"/>
  <c r="V203" i="5"/>
  <c r="E203" i="5"/>
  <c r="X203" i="5" s="1"/>
  <c r="B204" i="5"/>
  <c r="V204" i="5"/>
  <c r="E204" i="5" s="1"/>
  <c r="X204" i="5" s="1"/>
  <c r="B205" i="5"/>
  <c r="V205" i="5"/>
  <c r="E205" i="5" s="1"/>
  <c r="X205" i="5" s="1"/>
  <c r="B206" i="5"/>
  <c r="V206" i="5"/>
  <c r="E206" i="5" s="1"/>
  <c r="X206" i="5" s="1"/>
  <c r="B207" i="5"/>
  <c r="V207" i="5"/>
  <c r="E207" i="5"/>
  <c r="X207" i="5" s="1"/>
  <c r="B208" i="5"/>
  <c r="V208" i="5"/>
  <c r="E208" i="5" s="1"/>
  <c r="X208" i="5" s="1"/>
  <c r="B209" i="5"/>
  <c r="V209" i="5"/>
  <c r="E209" i="5" s="1"/>
  <c r="X209" i="5" s="1"/>
  <c r="B210" i="5"/>
  <c r="V210" i="5"/>
  <c r="E210" i="5" s="1"/>
  <c r="X210" i="5" s="1"/>
  <c r="B211" i="5"/>
  <c r="V211" i="5"/>
  <c r="E211" i="5" s="1"/>
  <c r="X211" i="5" s="1"/>
  <c r="B212" i="5"/>
  <c r="V212" i="5"/>
  <c r="E212" i="5" s="1"/>
  <c r="X212" i="5" s="1"/>
  <c r="B213" i="5"/>
  <c r="V213" i="5"/>
  <c r="E213" i="5" s="1"/>
  <c r="X213" i="5" s="1"/>
  <c r="B214" i="5"/>
  <c r="V214" i="5"/>
  <c r="E214" i="5" s="1"/>
  <c r="X214" i="5" s="1"/>
  <c r="B215" i="5"/>
  <c r="V215" i="5"/>
  <c r="E215" i="5"/>
  <c r="X215" i="5" s="1"/>
  <c r="B216" i="5"/>
  <c r="V216" i="5"/>
  <c r="E216" i="5" s="1"/>
  <c r="X216" i="5" s="1"/>
  <c r="B217" i="5"/>
  <c r="V217" i="5"/>
  <c r="E217" i="5" s="1"/>
  <c r="X217" i="5" s="1"/>
  <c r="B218" i="5"/>
  <c r="V218" i="5"/>
  <c r="E218" i="5" s="1"/>
  <c r="X218" i="5" s="1"/>
  <c r="B219" i="5"/>
  <c r="V219" i="5"/>
  <c r="E219" i="5"/>
  <c r="X219" i="5" s="1"/>
  <c r="B220" i="5"/>
  <c r="V220" i="5"/>
  <c r="E220" i="5" s="1"/>
  <c r="X220" i="5" s="1"/>
  <c r="B221" i="5"/>
  <c r="V221" i="5"/>
  <c r="E221" i="5" s="1"/>
  <c r="X221" i="5" s="1"/>
  <c r="B222" i="5"/>
  <c r="V222" i="5"/>
  <c r="E222" i="5" s="1"/>
  <c r="X222" i="5" s="1"/>
  <c r="B223" i="5"/>
  <c r="V223" i="5"/>
  <c r="E223" i="5"/>
  <c r="X223" i="5" s="1"/>
  <c r="B224" i="5"/>
  <c r="V224" i="5"/>
  <c r="E224" i="5" s="1"/>
  <c r="X224" i="5" s="1"/>
  <c r="B225" i="5"/>
  <c r="V225" i="5"/>
  <c r="E225" i="5" s="1"/>
  <c r="X225" i="5" s="1"/>
  <c r="B226" i="5"/>
  <c r="V226" i="5"/>
  <c r="E226" i="5" s="1"/>
  <c r="X226" i="5" s="1"/>
  <c r="B227" i="5"/>
  <c r="V227" i="5"/>
  <c r="E227" i="5" s="1"/>
  <c r="X227" i="5" s="1"/>
  <c r="B228" i="5"/>
  <c r="V228" i="5"/>
  <c r="E228" i="5" s="1"/>
  <c r="X228" i="5" s="1"/>
  <c r="B229" i="5"/>
  <c r="V229" i="5"/>
  <c r="E229" i="5" s="1"/>
  <c r="X229" i="5" s="1"/>
  <c r="B230" i="5"/>
  <c r="V230" i="5"/>
  <c r="E230" i="5" s="1"/>
  <c r="X230" i="5" s="1"/>
  <c r="B231" i="5"/>
  <c r="V231" i="5"/>
  <c r="E231" i="5"/>
  <c r="X231" i="5" s="1"/>
  <c r="B232" i="5"/>
  <c r="V232" i="5"/>
  <c r="E232" i="5" s="1"/>
  <c r="X232" i="5" s="1"/>
  <c r="B233" i="5"/>
  <c r="V233" i="5"/>
  <c r="E233" i="5" s="1"/>
  <c r="X233" i="5" s="1"/>
  <c r="B234" i="5"/>
  <c r="V234" i="5"/>
  <c r="E234" i="5" s="1"/>
  <c r="X234" i="5" s="1"/>
  <c r="B235" i="5"/>
  <c r="V235" i="5"/>
  <c r="E235" i="5"/>
  <c r="X235" i="5" s="1"/>
  <c r="B236" i="5"/>
  <c r="V236" i="5"/>
  <c r="E236" i="5" s="1"/>
  <c r="X236" i="5" s="1"/>
  <c r="B237" i="5"/>
  <c r="V237" i="5"/>
  <c r="E237" i="5" s="1"/>
  <c r="X237" i="5" s="1"/>
  <c r="B238" i="5"/>
  <c r="V238" i="5"/>
  <c r="E238" i="5" s="1"/>
  <c r="X238" i="5" s="1"/>
  <c r="B239" i="5"/>
  <c r="V239" i="5"/>
  <c r="E239" i="5"/>
  <c r="X239" i="5" s="1"/>
  <c r="B240" i="5"/>
  <c r="V240" i="5"/>
  <c r="E240" i="5" s="1"/>
  <c r="X240" i="5" s="1"/>
  <c r="B241" i="5"/>
  <c r="V241" i="5"/>
  <c r="E241" i="5" s="1"/>
  <c r="X241" i="5" s="1"/>
  <c r="B242" i="5"/>
  <c r="V242" i="5"/>
  <c r="E242" i="5" s="1"/>
  <c r="X242" i="5" s="1"/>
  <c r="B243" i="5"/>
  <c r="V243" i="5"/>
  <c r="E243" i="5" s="1"/>
  <c r="X243" i="5" s="1"/>
  <c r="B244" i="5"/>
  <c r="V244" i="5"/>
  <c r="E244" i="5" s="1"/>
  <c r="X244" i="5" s="1"/>
  <c r="B245" i="5"/>
  <c r="V245" i="5"/>
  <c r="E245" i="5" s="1"/>
  <c r="X245" i="5" s="1"/>
  <c r="B246" i="5"/>
  <c r="V246" i="5"/>
  <c r="E246" i="5" s="1"/>
  <c r="X246" i="5" s="1"/>
  <c r="B247" i="5"/>
  <c r="V247" i="5"/>
  <c r="E247" i="5"/>
  <c r="X247" i="5" s="1"/>
  <c r="B248" i="5"/>
  <c r="V248" i="5"/>
  <c r="E248" i="5" s="1"/>
  <c r="X248" i="5" s="1"/>
  <c r="B249" i="5"/>
  <c r="V249" i="5"/>
  <c r="E249" i="5" s="1"/>
  <c r="X249" i="5" s="1"/>
  <c r="B250" i="5"/>
  <c r="V250" i="5"/>
  <c r="E250" i="5" s="1"/>
  <c r="X250" i="5" s="1"/>
  <c r="B251" i="5"/>
  <c r="V251" i="5"/>
  <c r="E251" i="5"/>
  <c r="X251" i="5" s="1"/>
  <c r="B252" i="5"/>
  <c r="V252" i="5"/>
  <c r="E252" i="5" s="1"/>
  <c r="X252" i="5" s="1"/>
  <c r="B253" i="5"/>
  <c r="V253" i="5"/>
  <c r="E253" i="5" s="1"/>
  <c r="X253" i="5" s="1"/>
  <c r="B254" i="5"/>
  <c r="V254" i="5"/>
  <c r="E254" i="5" s="1"/>
  <c r="X254" i="5" s="1"/>
  <c r="B255" i="5"/>
  <c r="V255" i="5"/>
  <c r="E255" i="5"/>
  <c r="X255" i="5" s="1"/>
  <c r="B256" i="5"/>
  <c r="V256" i="5"/>
  <c r="E256" i="5" s="1"/>
  <c r="X256" i="5" s="1"/>
  <c r="B257" i="5"/>
  <c r="V257" i="5"/>
  <c r="E257" i="5" s="1"/>
  <c r="X257" i="5" s="1"/>
  <c r="B258" i="5"/>
  <c r="V258" i="5"/>
  <c r="E258" i="5" s="1"/>
  <c r="X258" i="5" s="1"/>
  <c r="B259" i="5"/>
  <c r="V259" i="5"/>
  <c r="E259" i="5" s="1"/>
  <c r="X259" i="5" s="1"/>
  <c r="B260" i="5"/>
  <c r="V260" i="5"/>
  <c r="E260" i="5" s="1"/>
  <c r="X260" i="5" s="1"/>
  <c r="B261" i="5"/>
  <c r="V261" i="5"/>
  <c r="E261" i="5" s="1"/>
  <c r="X261" i="5" s="1"/>
  <c r="B262" i="5"/>
  <c r="V262" i="5"/>
  <c r="E262" i="5" s="1"/>
  <c r="X262" i="5" s="1"/>
  <c r="B263" i="5"/>
  <c r="V263" i="5"/>
  <c r="E263" i="5"/>
  <c r="X263" i="5" s="1"/>
  <c r="B264" i="5"/>
  <c r="V264" i="5"/>
  <c r="E264" i="5" s="1"/>
  <c r="X264" i="5" s="1"/>
  <c r="B265" i="5"/>
  <c r="V265" i="5"/>
  <c r="E265" i="5" s="1"/>
  <c r="X265" i="5" s="1"/>
  <c r="B266" i="5"/>
  <c r="V266" i="5"/>
  <c r="E266" i="5" s="1"/>
  <c r="X266" i="5" s="1"/>
  <c r="B267" i="5"/>
  <c r="V267" i="5"/>
  <c r="E267" i="5"/>
  <c r="X267" i="5" s="1"/>
  <c r="B268" i="5"/>
  <c r="V268" i="5"/>
  <c r="E268" i="5" s="1"/>
  <c r="X268" i="5" s="1"/>
  <c r="B269" i="5"/>
  <c r="V269" i="5"/>
  <c r="E269" i="5" s="1"/>
  <c r="X269" i="5" s="1"/>
  <c r="B270" i="5"/>
  <c r="V270" i="5"/>
  <c r="E270" i="5" s="1"/>
  <c r="X270" i="5" s="1"/>
  <c r="B271" i="5"/>
  <c r="V271" i="5"/>
  <c r="E271" i="5"/>
  <c r="X271" i="5" s="1"/>
  <c r="B272" i="5"/>
  <c r="V272" i="5"/>
  <c r="E272" i="5" s="1"/>
  <c r="X272" i="5" s="1"/>
  <c r="B273" i="5"/>
  <c r="V273" i="5"/>
  <c r="E273" i="5" s="1"/>
  <c r="X273" i="5" s="1"/>
  <c r="B274" i="5"/>
  <c r="V274" i="5"/>
  <c r="E274" i="5" s="1"/>
  <c r="X274" i="5" s="1"/>
  <c r="B275" i="5"/>
  <c r="V275" i="5"/>
  <c r="E275" i="5" s="1"/>
  <c r="X275" i="5" s="1"/>
  <c r="B276" i="5"/>
  <c r="V276" i="5"/>
  <c r="E276" i="5" s="1"/>
  <c r="X276" i="5" s="1"/>
  <c r="B277" i="5"/>
  <c r="V277" i="5"/>
  <c r="E277" i="5" s="1"/>
  <c r="X277" i="5" s="1"/>
  <c r="B278" i="5"/>
  <c r="V278" i="5"/>
  <c r="E278" i="5" s="1"/>
  <c r="X278" i="5" s="1"/>
  <c r="B279" i="5"/>
  <c r="V279" i="5"/>
  <c r="E279" i="5"/>
  <c r="X279" i="5" s="1"/>
  <c r="B280" i="5"/>
  <c r="V280" i="5"/>
  <c r="E280" i="5" s="1"/>
  <c r="X280" i="5" s="1"/>
  <c r="B281" i="5"/>
  <c r="V281" i="5"/>
  <c r="E281" i="5" s="1"/>
  <c r="X281" i="5" s="1"/>
  <c r="B282" i="5"/>
  <c r="V282" i="5"/>
  <c r="E282" i="5" s="1"/>
  <c r="X282" i="5" s="1"/>
  <c r="B283" i="5"/>
  <c r="V283" i="5"/>
  <c r="E283" i="5"/>
  <c r="X283" i="5" s="1"/>
  <c r="B284" i="5"/>
  <c r="V284" i="5"/>
  <c r="E284" i="5" s="1"/>
  <c r="X284" i="5" s="1"/>
  <c r="B285" i="5"/>
  <c r="V285" i="5"/>
  <c r="E285" i="5" s="1"/>
  <c r="X285" i="5" s="1"/>
  <c r="B286" i="5"/>
  <c r="V286" i="5"/>
  <c r="E286" i="5" s="1"/>
  <c r="X286" i="5" s="1"/>
  <c r="B287" i="5"/>
  <c r="V287" i="5"/>
  <c r="E287" i="5"/>
  <c r="X287" i="5" s="1"/>
  <c r="B288" i="5"/>
  <c r="V288" i="5"/>
  <c r="E288" i="5" s="1"/>
  <c r="X288" i="5" s="1"/>
  <c r="V289" i="5"/>
  <c r="E289" i="5" s="1"/>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X311" i="5" s="1"/>
  <c r="B312" i="5"/>
  <c r="V312" i="5"/>
  <c r="E312" i="5"/>
  <c r="X312" i="5" s="1"/>
  <c r="B313" i="5"/>
  <c r="V313" i="5"/>
  <c r="E313" i="5"/>
  <c r="X313" i="5" s="1"/>
  <c r="B314" i="5"/>
  <c r="V314" i="5"/>
  <c r="E314" i="5"/>
  <c r="X314" i="5" s="1"/>
  <c r="B315" i="5"/>
  <c r="V315" i="5"/>
  <c r="E315" i="5"/>
  <c r="X315" i="5" s="1"/>
  <c r="B316" i="5"/>
  <c r="V316" i="5"/>
  <c r="E316" i="5"/>
  <c r="X316" i="5" s="1"/>
  <c r="B317" i="5"/>
  <c r="V317" i="5"/>
  <c r="E317" i="5"/>
  <c r="X317" i="5" s="1"/>
  <c r="B318" i="5"/>
  <c r="V318" i="5"/>
  <c r="E318" i="5"/>
  <c r="X318" i="5" s="1"/>
  <c r="B319" i="5"/>
  <c r="V319" i="5"/>
  <c r="E319" i="5"/>
  <c r="X319" i="5" s="1"/>
  <c r="B320" i="5"/>
  <c r="V320" i="5"/>
  <c r="E320" i="5"/>
  <c r="X320" i="5" s="1"/>
  <c r="B321" i="5"/>
  <c r="V321" i="5"/>
  <c r="E321" i="5"/>
  <c r="X321" i="5" s="1"/>
  <c r="B322" i="5"/>
  <c r="V322" i="5"/>
  <c r="E322" i="5"/>
  <c r="X322" i="5" s="1"/>
  <c r="B323" i="5"/>
  <c r="V323" i="5"/>
  <c r="E323" i="5"/>
  <c r="X323" i="5" s="1"/>
  <c r="B324" i="5"/>
  <c r="V324" i="5"/>
  <c r="E324" i="5"/>
  <c r="X324" i="5" s="1"/>
  <c r="B325" i="5"/>
  <c r="V325" i="5"/>
  <c r="E325" i="5"/>
  <c r="X325" i="5" s="1"/>
  <c r="B326" i="5"/>
  <c r="V326" i="5"/>
  <c r="E326" i="5"/>
  <c r="X326" i="5" s="1"/>
  <c r="B327" i="5"/>
  <c r="V327" i="5"/>
  <c r="E327" i="5"/>
  <c r="X327" i="5" s="1"/>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X341" i="5" s="1"/>
  <c r="B342" i="5"/>
  <c r="V342" i="5"/>
  <c r="E342" i="5"/>
  <c r="X342" i="5" s="1"/>
  <c r="B343" i="5"/>
  <c r="V343" i="5"/>
  <c r="E343" i="5"/>
  <c r="X343" i="5" s="1"/>
  <c r="B344" i="5"/>
  <c r="V344" i="5"/>
  <c r="E344" i="5"/>
  <c r="X344" i="5" s="1"/>
  <c r="B345" i="5"/>
  <c r="V345" i="5"/>
  <c r="E345" i="5"/>
  <c r="X345" i="5" s="1"/>
  <c r="B346" i="5"/>
  <c r="V346" i="5"/>
  <c r="E346" i="5"/>
  <c r="X346" i="5" s="1"/>
  <c r="V347" i="5"/>
  <c r="E347" i="5" s="1"/>
  <c r="X347" i="5" s="1"/>
  <c r="V348" i="5"/>
  <c r="E348" i="5" s="1"/>
  <c r="X348" i="5" s="1"/>
  <c r="B349" i="5"/>
  <c r="V349" i="5"/>
  <c r="E349" i="5"/>
  <c r="X349" i="5" s="1"/>
  <c r="B350" i="5"/>
  <c r="V350" i="5"/>
  <c r="E350" i="5"/>
  <c r="X350" i="5" s="1"/>
  <c r="B351" i="5"/>
  <c r="V351" i="5"/>
  <c r="E351" i="5" s="1"/>
  <c r="X351" i="5" s="1"/>
  <c r="B352" i="5"/>
  <c r="V352" i="5"/>
  <c r="E352" i="5"/>
  <c r="X352" i="5" s="1"/>
  <c r="B353" i="5"/>
  <c r="V353" i="5"/>
  <c r="E353" i="5"/>
  <c r="X353" i="5" s="1"/>
  <c r="B354" i="5"/>
  <c r="V354" i="5"/>
  <c r="E354" i="5"/>
  <c r="X354" i="5" s="1"/>
  <c r="B355" i="5"/>
  <c r="V355" i="5"/>
  <c r="E355" i="5" s="1"/>
  <c r="X355" i="5" s="1"/>
  <c r="B356" i="5"/>
  <c r="V356" i="5"/>
  <c r="E356" i="5" s="1"/>
  <c r="X356" i="5" s="1"/>
  <c r="B357" i="5"/>
  <c r="V357" i="5"/>
  <c r="E357" i="5"/>
  <c r="X357" i="5" s="1"/>
  <c r="B358" i="5"/>
  <c r="V358" i="5"/>
  <c r="E358" i="5" s="1"/>
  <c r="X358" i="5" s="1"/>
  <c r="B359" i="5"/>
  <c r="V359" i="5"/>
  <c r="E359" i="5" s="1"/>
  <c r="X359" i="5" s="1"/>
  <c r="B360" i="5"/>
  <c r="V360" i="5"/>
  <c r="E360" i="5"/>
  <c r="X360" i="5" s="1"/>
  <c r="B361" i="5"/>
  <c r="V361" i="5"/>
  <c r="E361" i="5" s="1"/>
  <c r="X361" i="5" s="1"/>
  <c r="B362" i="5"/>
  <c r="V362" i="5"/>
  <c r="E362" i="5"/>
  <c r="X362" i="5" s="1"/>
  <c r="B363" i="5"/>
  <c r="V363" i="5"/>
  <c r="E363" i="5" s="1"/>
  <c r="X363" i="5" s="1"/>
  <c r="B364" i="5"/>
  <c r="V364" i="5"/>
  <c r="E364" i="5" s="1"/>
  <c r="X364" i="5" s="1"/>
  <c r="B365" i="5"/>
  <c r="V365" i="5"/>
  <c r="E365" i="5"/>
  <c r="X365" i="5" s="1"/>
  <c r="B366" i="5"/>
  <c r="V366" i="5"/>
  <c r="E366" i="5"/>
  <c r="X366" i="5" s="1"/>
  <c r="B367" i="5"/>
  <c r="V367" i="5"/>
  <c r="E367" i="5" s="1"/>
  <c r="X367" i="5" s="1"/>
  <c r="B368" i="5"/>
  <c r="V368" i="5"/>
  <c r="E368" i="5" s="1"/>
  <c r="X368" i="5" s="1"/>
  <c r="B369" i="5"/>
  <c r="V369" i="5"/>
  <c r="E369" i="5" s="1"/>
  <c r="X369" i="5" s="1"/>
  <c r="B370" i="5"/>
  <c r="V370" i="5"/>
  <c r="E370" i="5"/>
  <c r="X370" i="5" s="1"/>
  <c r="B371" i="5"/>
  <c r="V371" i="5"/>
  <c r="E371" i="5" s="1"/>
  <c r="X371" i="5" s="1"/>
  <c r="B372" i="5"/>
  <c r="V372" i="5"/>
  <c r="E372" i="5"/>
  <c r="X372" i="5" s="1"/>
  <c r="B373" i="5"/>
  <c r="V373" i="5"/>
  <c r="E373" i="5"/>
  <c r="X373" i="5" s="1"/>
  <c r="B374" i="5"/>
  <c r="V374" i="5"/>
  <c r="E374" i="5" s="1"/>
  <c r="X374" i="5" s="1"/>
  <c r="B375" i="5"/>
  <c r="V375" i="5"/>
  <c r="E375" i="5" s="1"/>
  <c r="X375" i="5" s="1"/>
  <c r="B376" i="5"/>
  <c r="V376" i="5"/>
  <c r="E376" i="5"/>
  <c r="X376" i="5" s="1"/>
  <c r="B377" i="5"/>
  <c r="V377" i="5"/>
  <c r="E377" i="5" s="1"/>
  <c r="X377" i="5" s="1"/>
  <c r="B378" i="5"/>
  <c r="V378" i="5"/>
  <c r="E378" i="5"/>
  <c r="X378" i="5" s="1"/>
  <c r="B379" i="5"/>
  <c r="V379" i="5"/>
  <c r="E379" i="5" s="1"/>
  <c r="X379" i="5" s="1"/>
  <c r="B380" i="5"/>
  <c r="V380" i="5"/>
  <c r="E380" i="5" s="1"/>
  <c r="X380" i="5" s="1"/>
  <c r="B381" i="5"/>
  <c r="V381" i="5"/>
  <c r="E381" i="5" s="1"/>
  <c r="X381" i="5" s="1"/>
  <c r="B382" i="5"/>
  <c r="V382" i="5"/>
  <c r="E382" i="5" s="1"/>
  <c r="X382" i="5" s="1"/>
  <c r="B383" i="5"/>
  <c r="V383" i="5"/>
  <c r="E383" i="5" s="1"/>
  <c r="X383" i="5" s="1"/>
  <c r="B384" i="5"/>
  <c r="V384" i="5"/>
  <c r="E384" i="5"/>
  <c r="X384" i="5" s="1"/>
  <c r="B385" i="5"/>
  <c r="V385" i="5"/>
  <c r="E385" i="5"/>
  <c r="X385" i="5" s="1"/>
  <c r="B386" i="5"/>
  <c r="V386" i="5"/>
  <c r="E386" i="5"/>
  <c r="X386" i="5" s="1"/>
  <c r="B387" i="5"/>
  <c r="V387" i="5"/>
  <c r="E387" i="5" s="1"/>
  <c r="X387" i="5" s="1"/>
  <c r="B388" i="5"/>
  <c r="V388" i="5"/>
  <c r="E388" i="5"/>
  <c r="X388" i="5" s="1"/>
  <c r="B389" i="5"/>
  <c r="V389" i="5"/>
  <c r="E389" i="5"/>
  <c r="X389" i="5" s="1"/>
  <c r="B390" i="5"/>
  <c r="V390" i="5"/>
  <c r="E390" i="5" s="1"/>
  <c r="X390" i="5" s="1"/>
  <c r="B391" i="5"/>
  <c r="V391" i="5"/>
  <c r="E391" i="5" s="1"/>
  <c r="X391" i="5" s="1"/>
  <c r="B392" i="5"/>
  <c r="V392" i="5"/>
  <c r="E392" i="5"/>
  <c r="X392" i="5" s="1"/>
  <c r="B393" i="5"/>
  <c r="V393" i="5"/>
  <c r="E393" i="5" s="1"/>
  <c r="X393" i="5" s="1"/>
  <c r="V394" i="5"/>
  <c r="E394" i="5"/>
  <c r="X394" i="5" s="1"/>
  <c r="V395" i="5"/>
  <c r="E395" i="5" s="1"/>
  <c r="X395" i="5" s="1"/>
  <c r="B396" i="5"/>
  <c r="B397" i="5"/>
  <c r="V397" i="5"/>
  <c r="E397" i="5"/>
  <c r="X397" i="5" s="1"/>
  <c r="B398" i="5"/>
  <c r="V398" i="5"/>
  <c r="E398" i="5" s="1"/>
  <c r="X398" i="5" s="1"/>
  <c r="V399" i="5"/>
  <c r="E399" i="5"/>
  <c r="X399" i="5" s="1"/>
  <c r="V400" i="5"/>
  <c r="E400" i="5"/>
  <c r="X400" i="5" s="1"/>
  <c r="V401" i="5"/>
  <c r="E401" i="5"/>
  <c r="X401" i="5" s="1"/>
  <c r="V402" i="5"/>
  <c r="E402" i="5"/>
  <c r="X402" i="5" s="1"/>
  <c r="V403" i="5"/>
  <c r="E403" i="5"/>
  <c r="X403" i="5" s="1"/>
  <c r="V404" i="5"/>
  <c r="E404" i="5" s="1"/>
  <c r="X404" i="5" s="1"/>
  <c r="V405" i="5"/>
  <c r="E405" i="5"/>
  <c r="X405" i="5" s="1"/>
  <c r="V406" i="5"/>
  <c r="E406" i="5"/>
  <c r="X406" i="5" s="1"/>
  <c r="V407" i="5"/>
  <c r="E407" i="5"/>
  <c r="X407" i="5" s="1"/>
  <c r="V408" i="5"/>
  <c r="E408" i="5" s="1"/>
  <c r="X408" i="5" s="1"/>
  <c r="V409" i="5"/>
  <c r="E409" i="5" s="1"/>
  <c r="X409" i="5" s="1"/>
  <c r="V410" i="5"/>
  <c r="E410" i="5" s="1"/>
  <c r="X410" i="5" s="1"/>
  <c r="V411" i="5"/>
  <c r="E411" i="5"/>
  <c r="X411" i="5" s="1"/>
  <c r="V412" i="5"/>
  <c r="E412" i="5"/>
  <c r="X412" i="5" s="1"/>
  <c r="V413" i="5"/>
  <c r="E413" i="5"/>
  <c r="X413" i="5" s="1"/>
  <c r="V414" i="5"/>
  <c r="E414" i="5" s="1"/>
  <c r="X414" i="5" s="1"/>
  <c r="V415" i="5"/>
  <c r="E415" i="5"/>
  <c r="X415" i="5" s="1"/>
  <c r="V416" i="5"/>
  <c r="E416" i="5" s="1"/>
  <c r="X416" i="5" s="1"/>
  <c r="V417" i="5"/>
  <c r="E417" i="5" s="1"/>
  <c r="X417" i="5" s="1"/>
  <c r="V418" i="5"/>
  <c r="E418" i="5"/>
  <c r="X418" i="5" s="1"/>
  <c r="V419" i="5"/>
  <c r="E419" i="5"/>
  <c r="X419" i="5" s="1"/>
  <c r="V420" i="5"/>
  <c r="E420" i="5"/>
  <c r="X420" i="5" s="1"/>
  <c r="V421" i="5"/>
  <c r="E421" i="5" s="1"/>
  <c r="X421" i="5" s="1"/>
  <c r="V422" i="5"/>
  <c r="E422" i="5" s="1"/>
  <c r="X422" i="5" s="1"/>
  <c r="V423" i="5"/>
  <c r="E423" i="5"/>
  <c r="X423" i="5" s="1"/>
  <c r="V424" i="5"/>
  <c r="E424" i="5"/>
  <c r="X424" i="5" s="1"/>
  <c r="V425" i="5"/>
  <c r="E425" i="5"/>
  <c r="X425" i="5" s="1"/>
  <c r="V426" i="5"/>
  <c r="E426" i="5"/>
  <c r="X426" i="5" s="1"/>
  <c r="V427" i="5"/>
  <c r="E427" i="5" s="1"/>
  <c r="X427" i="5" s="1"/>
  <c r="V428" i="5"/>
  <c r="E428" i="5" s="1"/>
  <c r="X428" i="5" s="1"/>
  <c r="V429" i="5"/>
  <c r="E429" i="5" s="1"/>
  <c r="X429" i="5" s="1"/>
  <c r="V430" i="5"/>
  <c r="E430" i="5"/>
  <c r="X430" i="5" s="1"/>
  <c r="V431" i="5"/>
  <c r="E431" i="5"/>
  <c r="X431" i="5" s="1"/>
  <c r="V432" i="5"/>
  <c r="E432" i="5" s="1"/>
  <c r="X432" i="5" s="1"/>
  <c r="V433" i="5"/>
  <c r="E433" i="5"/>
  <c r="X433" i="5" s="1"/>
  <c r="V434" i="5"/>
  <c r="E434" i="5" s="1"/>
  <c r="X434" i="5" s="1"/>
  <c r="V435" i="5"/>
  <c r="E435" i="5"/>
  <c r="X435" i="5" s="1"/>
  <c r="V436" i="5"/>
  <c r="E436" i="5"/>
  <c r="X436" i="5" s="1"/>
  <c r="V437" i="5"/>
  <c r="E437" i="5"/>
  <c r="X437" i="5" s="1"/>
  <c r="V438" i="5"/>
  <c r="E438" i="5"/>
  <c r="X438" i="5" s="1"/>
  <c r="V439" i="5"/>
  <c r="E439" i="5"/>
  <c r="X439" i="5" s="1"/>
  <c r="V440" i="5"/>
  <c r="E440" i="5" s="1"/>
  <c r="X440" i="5" s="1"/>
  <c r="V441" i="5"/>
  <c r="E441" i="5" s="1"/>
  <c r="X441" i="5" s="1"/>
  <c r="V442" i="5"/>
  <c r="E442" i="5"/>
  <c r="X442" i="5" s="1"/>
  <c r="V443" i="5"/>
  <c r="E443" i="5"/>
  <c r="X443" i="5" s="1"/>
  <c r="V444" i="5"/>
  <c r="E444" i="5"/>
  <c r="X444" i="5" s="1"/>
  <c r="V445" i="5"/>
  <c r="E445" i="5" s="1"/>
  <c r="X445" i="5" s="1"/>
  <c r="V446" i="5"/>
  <c r="E446" i="5" s="1"/>
  <c r="X446" i="5" s="1"/>
  <c r="V447" i="5"/>
  <c r="E447" i="5" s="1"/>
  <c r="X447" i="5" s="1"/>
  <c r="V448" i="5"/>
  <c r="E448" i="5"/>
  <c r="X448" i="5" s="1"/>
  <c r="V449" i="5"/>
  <c r="E449" i="5"/>
  <c r="X449" i="5" s="1"/>
  <c r="V450" i="5"/>
  <c r="E450" i="5"/>
  <c r="X450" i="5" s="1"/>
  <c r="V451" i="5"/>
  <c r="E451" i="5"/>
  <c r="X451" i="5" s="1"/>
  <c r="V452" i="5"/>
  <c r="E452" i="5" s="1"/>
  <c r="X452" i="5" s="1"/>
  <c r="V453" i="5"/>
  <c r="E453" i="5"/>
  <c r="X453" i="5" s="1"/>
  <c r="V454" i="5"/>
  <c r="E454" i="5"/>
  <c r="X454" i="5" s="1"/>
  <c r="V455" i="5"/>
  <c r="E455" i="5"/>
  <c r="X455" i="5" s="1"/>
  <c r="V456" i="5"/>
  <c r="E456" i="5" s="1"/>
  <c r="X456" i="5" s="1"/>
  <c r="V457" i="5"/>
  <c r="E457" i="5"/>
  <c r="X457" i="5" s="1"/>
  <c r="V458" i="5"/>
  <c r="E458" i="5" s="1"/>
  <c r="X458" i="5" s="1"/>
  <c r="V459" i="5"/>
  <c r="E459" i="5"/>
  <c r="X459" i="5" s="1"/>
  <c r="V460" i="5"/>
  <c r="E460" i="5"/>
  <c r="X460" i="5" s="1"/>
  <c r="V461" i="5"/>
  <c r="E461" i="5"/>
  <c r="X461" i="5" s="1"/>
  <c r="V462" i="5"/>
  <c r="E462" i="5"/>
  <c r="X462" i="5" s="1"/>
  <c r="V463" i="5"/>
  <c r="E463" i="5"/>
  <c r="X463" i="5" s="1"/>
  <c r="V464" i="5"/>
  <c r="E464" i="5" s="1"/>
  <c r="X464" i="5" s="1"/>
  <c r="V465" i="5"/>
  <c r="E465" i="5" s="1"/>
  <c r="X465" i="5" s="1"/>
  <c r="V466" i="5"/>
  <c r="E466" i="5"/>
  <c r="X466" i="5" s="1"/>
  <c r="V467" i="5"/>
  <c r="E467" i="5"/>
  <c r="X467" i="5" s="1"/>
  <c r="V468" i="5"/>
  <c r="E468" i="5" s="1"/>
  <c r="X468" i="5" s="1"/>
  <c r="V469" i="5"/>
  <c r="E469" i="5" s="1"/>
  <c r="X469" i="5" s="1"/>
  <c r="V470" i="5"/>
  <c r="E470" i="5" s="1"/>
  <c r="X470" i="5" s="1"/>
  <c r="V471" i="5"/>
  <c r="E471" i="5"/>
  <c r="X471" i="5" s="1"/>
  <c r="V472" i="5"/>
  <c r="E472" i="5"/>
  <c r="X472" i="5" s="1"/>
  <c r="V473" i="5"/>
  <c r="E473" i="5"/>
  <c r="X473" i="5" s="1"/>
  <c r="V474" i="5"/>
  <c r="E474" i="5"/>
  <c r="X474" i="5" s="1"/>
  <c r="V475" i="5"/>
  <c r="E475" i="5"/>
  <c r="X475" i="5" s="1"/>
  <c r="V476" i="5"/>
  <c r="E476" i="5" s="1"/>
  <c r="X476" i="5" s="1"/>
  <c r="V477" i="5"/>
  <c r="E477" i="5"/>
  <c r="X477" i="5" s="1"/>
  <c r="V478" i="5"/>
  <c r="E478" i="5"/>
  <c r="X478" i="5" s="1"/>
  <c r="V479" i="5"/>
  <c r="E479" i="5"/>
  <c r="X479" i="5" s="1"/>
  <c r="V480" i="5"/>
  <c r="E480" i="5" s="1"/>
  <c r="X480" i="5" s="1"/>
  <c r="V481" i="5"/>
  <c r="E481" i="5" s="1"/>
  <c r="X481" i="5" s="1"/>
  <c r="V482" i="5"/>
  <c r="E482" i="5" s="1"/>
  <c r="X482" i="5" s="1"/>
  <c r="V483" i="5"/>
  <c r="E483" i="5"/>
  <c r="X483" i="5" s="1"/>
  <c r="V484" i="5"/>
  <c r="E484" i="5"/>
  <c r="X484" i="5" s="1"/>
  <c r="V485" i="5"/>
  <c r="E485" i="5"/>
  <c r="X485" i="5" s="1"/>
  <c r="V486" i="5"/>
  <c r="E486" i="5" s="1"/>
  <c r="X486" i="5" s="1"/>
  <c r="V487" i="5"/>
  <c r="E487" i="5"/>
  <c r="X487" i="5" s="1"/>
  <c r="V488" i="5"/>
  <c r="E488" i="5" s="1"/>
  <c r="X488" i="5" s="1"/>
  <c r="V489" i="5"/>
  <c r="E489" i="5" s="1"/>
  <c r="X489" i="5" s="1"/>
  <c r="V490" i="5"/>
  <c r="E490" i="5"/>
  <c r="X490" i="5" s="1"/>
  <c r="V491" i="5"/>
  <c r="E491" i="5"/>
  <c r="X491" i="5" s="1"/>
  <c r="V492" i="5"/>
  <c r="E492" i="5"/>
  <c r="X492" i="5" s="1"/>
  <c r="V493" i="5"/>
  <c r="E493" i="5" s="1"/>
  <c r="X493" i="5" s="1"/>
  <c r="V494" i="5"/>
  <c r="E494" i="5" s="1"/>
  <c r="X494" i="5" s="1"/>
  <c r="V495" i="5"/>
  <c r="E495" i="5"/>
  <c r="X495" i="5" s="1"/>
  <c r="V496" i="5"/>
  <c r="E496" i="5"/>
  <c r="X496" i="5" s="1"/>
  <c r="V497" i="5"/>
  <c r="E497" i="5"/>
  <c r="X497" i="5" s="1"/>
  <c r="V498" i="5"/>
  <c r="E498" i="5"/>
  <c r="X498" i="5" s="1"/>
  <c r="V499" i="5"/>
  <c r="E499" i="5" s="1"/>
  <c r="X499" i="5" s="1"/>
  <c r="V500" i="5"/>
  <c r="E500" i="5" s="1"/>
  <c r="X500" i="5" s="1"/>
  <c r="V501" i="5"/>
  <c r="E501" i="5" s="1"/>
  <c r="X501" i="5" s="1"/>
  <c r="V502" i="5"/>
  <c r="E502" i="5"/>
  <c r="X502" i="5" s="1"/>
  <c r="V503" i="5"/>
  <c r="E503" i="5"/>
  <c r="X503" i="5" s="1"/>
  <c r="V504" i="5"/>
  <c r="E504" i="5" s="1"/>
  <c r="X504" i="5" s="1"/>
  <c r="V505" i="5"/>
  <c r="E505" i="5"/>
  <c r="X505" i="5" s="1"/>
  <c r="V506" i="5"/>
  <c r="E506" i="5" s="1"/>
  <c r="X506" i="5" s="1"/>
  <c r="V507" i="5"/>
  <c r="E507" i="5"/>
  <c r="X507" i="5" s="1"/>
  <c r="V508" i="5"/>
  <c r="E508" i="5"/>
  <c r="X508" i="5" s="1"/>
  <c r="V509" i="5"/>
  <c r="E509" i="5"/>
  <c r="X509" i="5" s="1"/>
  <c r="V510" i="5"/>
  <c r="E510" i="5"/>
  <c r="X510" i="5" s="1"/>
  <c r="V511" i="5"/>
  <c r="E511" i="5"/>
  <c r="X511" i="5" s="1"/>
  <c r="V512" i="5"/>
  <c r="E512" i="5" s="1"/>
  <c r="X512" i="5" s="1"/>
  <c r="V513" i="5"/>
  <c r="E513" i="5" s="1"/>
  <c r="X513" i="5" s="1"/>
  <c r="V514" i="5"/>
  <c r="E514" i="5"/>
  <c r="X514" i="5" s="1"/>
  <c r="V515" i="5"/>
  <c r="E515" i="5"/>
  <c r="X515" i="5" s="1"/>
  <c r="V516" i="5"/>
  <c r="E516" i="5"/>
  <c r="X516" i="5" s="1"/>
  <c r="V517" i="5"/>
  <c r="E517" i="5" s="1"/>
  <c r="X517" i="5" s="1"/>
  <c r="V518" i="5"/>
  <c r="E518" i="5" s="1"/>
  <c r="X518" i="5" s="1"/>
  <c r="V519" i="5"/>
  <c r="E519" i="5" s="1"/>
  <c r="X519" i="5" s="1"/>
  <c r="V520" i="5"/>
  <c r="E520" i="5"/>
  <c r="X520" i="5" s="1"/>
  <c r="V521" i="5"/>
  <c r="E521" i="5"/>
  <c r="X521" i="5" s="1"/>
  <c r="V522" i="5"/>
  <c r="E522" i="5"/>
  <c r="X522" i="5" s="1"/>
  <c r="V523" i="5"/>
  <c r="E523" i="5"/>
  <c r="X523" i="5" s="1"/>
  <c r="V524" i="5"/>
  <c r="E524" i="5" s="1"/>
  <c r="X524" i="5" s="1"/>
  <c r="V525" i="5"/>
  <c r="E525" i="5"/>
  <c r="X525" i="5" s="1"/>
  <c r="V526" i="5"/>
  <c r="E526" i="5"/>
  <c r="X526" i="5" s="1"/>
  <c r="V527" i="5"/>
  <c r="E527" i="5"/>
  <c r="X527" i="5" s="1"/>
  <c r="V528" i="5"/>
  <c r="E528" i="5" s="1"/>
  <c r="X528" i="5" s="1"/>
  <c r="V529" i="5"/>
  <c r="E529" i="5"/>
  <c r="X529" i="5" s="1"/>
  <c r="V530" i="5"/>
  <c r="E530" i="5" s="1"/>
  <c r="X530" i="5" s="1"/>
  <c r="V531" i="5"/>
  <c r="E531" i="5"/>
  <c r="X531" i="5" s="1"/>
  <c r="V532" i="5"/>
  <c r="E532" i="5"/>
  <c r="X532" i="5" s="1"/>
  <c r="V533" i="5"/>
  <c r="E533" i="5"/>
  <c r="X533" i="5" s="1"/>
  <c r="V534" i="5"/>
  <c r="E534" i="5"/>
  <c r="X534" i="5" s="1"/>
  <c r="V535" i="5"/>
  <c r="E535" i="5"/>
  <c r="X535" i="5" s="1"/>
  <c r="V536" i="5"/>
  <c r="E536" i="5" s="1"/>
  <c r="X536" i="5" s="1"/>
  <c r="V537" i="5"/>
  <c r="E537" i="5" s="1"/>
  <c r="X537" i="5" s="1"/>
  <c r="V538" i="5"/>
  <c r="E538" i="5"/>
  <c r="X538" i="5" s="1"/>
  <c r="V539" i="5"/>
  <c r="E539" i="5"/>
  <c r="X539" i="5" s="1"/>
  <c r="V540" i="5"/>
  <c r="E540" i="5" s="1"/>
  <c r="X540" i="5" s="1"/>
  <c r="V541" i="5"/>
  <c r="E541" i="5" s="1"/>
  <c r="X541" i="5" s="1"/>
  <c r="V542" i="5"/>
  <c r="E542" i="5" s="1"/>
  <c r="X542" i="5" s="1"/>
  <c r="V543" i="5"/>
  <c r="E543" i="5"/>
  <c r="X543" i="5" s="1"/>
  <c r="V544" i="5"/>
  <c r="E544" i="5"/>
  <c r="X544" i="5" s="1"/>
  <c r="V545" i="5"/>
  <c r="E545" i="5"/>
  <c r="X545" i="5" s="1"/>
  <c r="V546" i="5"/>
  <c r="E546" i="5"/>
  <c r="X546" i="5" s="1"/>
  <c r="V547" i="5"/>
  <c r="E547" i="5"/>
  <c r="X547" i="5" s="1"/>
  <c r="V548" i="5"/>
  <c r="E548" i="5" s="1"/>
  <c r="X548" i="5" s="1"/>
  <c r="V549" i="5"/>
  <c r="E549" i="5"/>
  <c r="X549" i="5" s="1"/>
  <c r="V550" i="5"/>
  <c r="E550" i="5"/>
  <c r="X550" i="5" s="1"/>
  <c r="V551" i="5"/>
  <c r="E551" i="5"/>
  <c r="X551" i="5" s="1"/>
  <c r="V552" i="5"/>
  <c r="E552" i="5" s="1"/>
  <c r="X552" i="5" s="1"/>
  <c r="V553" i="5"/>
  <c r="E553" i="5" s="1"/>
  <c r="X553" i="5" s="1"/>
  <c r="V554" i="5"/>
  <c r="E554" i="5" s="1"/>
  <c r="X554" i="5" s="1"/>
  <c r="V555" i="5"/>
  <c r="E555" i="5"/>
  <c r="X555" i="5" s="1"/>
  <c r="V556" i="5"/>
  <c r="E556" i="5"/>
  <c r="X556" i="5" s="1"/>
  <c r="V557" i="5"/>
  <c r="E557" i="5"/>
  <c r="X557" i="5" s="1"/>
  <c r="V558" i="5"/>
  <c r="E558" i="5" s="1"/>
  <c r="X558" i="5" s="1"/>
  <c r="V559" i="5"/>
  <c r="E559" i="5"/>
  <c r="X559" i="5" s="1"/>
  <c r="V560" i="5"/>
  <c r="E560" i="5" s="1"/>
  <c r="X560" i="5" s="1"/>
  <c r="V561" i="5"/>
  <c r="E561" i="5" s="1"/>
  <c r="X561" i="5" s="1"/>
  <c r="V562" i="5"/>
  <c r="E562" i="5"/>
  <c r="X562" i="5" s="1"/>
  <c r="V563" i="5"/>
  <c r="E563" i="5"/>
  <c r="X563" i="5" s="1"/>
  <c r="V564" i="5"/>
  <c r="E564" i="5"/>
  <c r="X564" i="5" s="1"/>
  <c r="V565" i="5"/>
  <c r="E565" i="5" s="1"/>
  <c r="X565" i="5" s="1"/>
  <c r="V566" i="5"/>
  <c r="E566" i="5" s="1"/>
  <c r="X566" i="5" s="1"/>
  <c r="V567" i="5"/>
  <c r="E567" i="5"/>
  <c r="X567" i="5" s="1"/>
  <c r="V568" i="5"/>
  <c r="E568" i="5"/>
  <c r="X568" i="5" s="1"/>
  <c r="V569" i="5"/>
  <c r="E569" i="5"/>
  <c r="X569" i="5" s="1"/>
  <c r="V570" i="5"/>
  <c r="E570" i="5"/>
  <c r="X570" i="5" s="1"/>
  <c r="V571" i="5"/>
  <c r="E571" i="5" s="1"/>
  <c r="X571" i="5" s="1"/>
  <c r="V572" i="5"/>
  <c r="E572" i="5" s="1"/>
  <c r="X572" i="5" s="1"/>
  <c r="V573" i="5"/>
  <c r="E573" i="5" s="1"/>
  <c r="X573" i="5" s="1"/>
  <c r="V574" i="5"/>
  <c r="E574" i="5"/>
  <c r="X574" i="5" s="1"/>
  <c r="V575" i="5"/>
  <c r="E575" i="5"/>
  <c r="X575" i="5" s="1"/>
  <c r="V576" i="5"/>
  <c r="E576" i="5" s="1"/>
  <c r="X576" i="5" s="1"/>
  <c r="V577" i="5"/>
  <c r="E577" i="5"/>
  <c r="X577" i="5" s="1"/>
  <c r="V578" i="5"/>
  <c r="E578" i="5" s="1"/>
  <c r="X578" i="5" s="1"/>
  <c r="V579" i="5"/>
  <c r="E579" i="5"/>
  <c r="X579" i="5" s="1"/>
  <c r="V580" i="5"/>
  <c r="E580" i="5"/>
  <c r="X580" i="5" s="1"/>
  <c r="V581" i="5"/>
  <c r="E581" i="5"/>
  <c r="X581" i="5" s="1"/>
  <c r="V582" i="5"/>
  <c r="E582" i="5"/>
  <c r="X582" i="5" s="1"/>
  <c r="V583" i="5"/>
  <c r="E583" i="5"/>
  <c r="X583" i="5" s="1"/>
  <c r="V584" i="5"/>
  <c r="E584" i="5" s="1"/>
  <c r="X584" i="5" s="1"/>
  <c r="V585" i="5"/>
  <c r="E585" i="5" s="1"/>
  <c r="X585" i="5" s="1"/>
  <c r="V586" i="5"/>
  <c r="E586" i="5"/>
  <c r="X586" i="5" s="1"/>
  <c r="V587" i="5"/>
  <c r="E587" i="5"/>
  <c r="X587" i="5" s="1"/>
  <c r="V588" i="5"/>
  <c r="E588" i="5"/>
  <c r="X588" i="5" s="1"/>
  <c r="V589" i="5"/>
  <c r="E589" i="5" s="1"/>
  <c r="X589" i="5" s="1"/>
  <c r="V590" i="5"/>
  <c r="E590" i="5" s="1"/>
  <c r="X590" i="5" s="1"/>
  <c r="V591" i="5"/>
  <c r="E591" i="5" s="1"/>
  <c r="X591" i="5" s="1"/>
  <c r="V592" i="5"/>
  <c r="E592" i="5"/>
  <c r="X592" i="5" s="1"/>
  <c r="V593" i="5"/>
  <c r="E593" i="5"/>
  <c r="X593" i="5" s="1"/>
  <c r="V594" i="5"/>
  <c r="E594" i="5"/>
  <c r="X594" i="5" s="1"/>
  <c r="V595" i="5"/>
  <c r="E595" i="5"/>
  <c r="X595" i="5" s="1"/>
  <c r="V596" i="5"/>
  <c r="E596" i="5" s="1"/>
  <c r="X596" i="5" s="1"/>
  <c r="V597" i="5"/>
  <c r="E597" i="5"/>
  <c r="X597" i="5" s="1"/>
  <c r="V598" i="5"/>
  <c r="E598" i="5"/>
  <c r="X598" i="5" s="1"/>
  <c r="V599" i="5"/>
  <c r="E599" i="5"/>
  <c r="X599" i="5" s="1"/>
  <c r="V600" i="5"/>
  <c r="E600" i="5" s="1"/>
  <c r="X600" i="5" s="1"/>
  <c r="V601" i="5"/>
  <c r="E601" i="5"/>
  <c r="X601" i="5" s="1"/>
  <c r="V602" i="5"/>
  <c r="E602" i="5" s="1"/>
  <c r="X602" i="5" s="1"/>
  <c r="V603" i="5"/>
  <c r="E603" i="5"/>
  <c r="X603" i="5" s="1"/>
  <c r="V604" i="5"/>
  <c r="E604" i="5"/>
  <c r="X604" i="5" s="1"/>
  <c r="V605" i="5"/>
  <c r="E605" i="5"/>
  <c r="X605" i="5" s="1"/>
  <c r="V606" i="5"/>
  <c r="E606" i="5"/>
  <c r="X606" i="5" s="1"/>
  <c r="V607" i="5"/>
  <c r="E607" i="5"/>
  <c r="X607" i="5" s="1"/>
  <c r="V608" i="5"/>
  <c r="E608" i="5" s="1"/>
  <c r="X608" i="5" s="1"/>
  <c r="V609" i="5"/>
  <c r="E609" i="5" s="1"/>
  <c r="X609" i="5" s="1"/>
  <c r="V610" i="5"/>
  <c r="E610" i="5"/>
  <c r="X610" i="5" s="1"/>
  <c r="V611" i="5"/>
  <c r="E611" i="5"/>
  <c r="X611" i="5" s="1"/>
  <c r="V612" i="5"/>
  <c r="E612" i="5" s="1"/>
  <c r="X612" i="5" s="1"/>
  <c r="V613" i="5"/>
  <c r="E613" i="5" s="1"/>
  <c r="X613" i="5" s="1"/>
  <c r="V614" i="5"/>
  <c r="E614" i="5" s="1"/>
  <c r="X614" i="5" s="1"/>
  <c r="V615" i="5"/>
  <c r="E615" i="5"/>
  <c r="X615" i="5" s="1"/>
  <c r="V616" i="5"/>
  <c r="E616" i="5"/>
  <c r="X616" i="5" s="1"/>
  <c r="V617" i="5"/>
  <c r="E617" i="5"/>
  <c r="X617" i="5" s="1"/>
  <c r="V618" i="5"/>
  <c r="E618" i="5"/>
  <c r="X618" i="5" s="1"/>
  <c r="V619" i="5"/>
  <c r="E619" i="5"/>
  <c r="X619" i="5" s="1"/>
  <c r="V620" i="5"/>
  <c r="E620" i="5" s="1"/>
  <c r="X620" i="5" s="1"/>
  <c r="V621" i="5"/>
  <c r="E621" i="5"/>
  <c r="X621" i="5" s="1"/>
  <c r="V622" i="5"/>
  <c r="E622" i="5"/>
  <c r="X622" i="5" s="1"/>
  <c r="V623" i="5"/>
  <c r="E623" i="5"/>
  <c r="X623" i="5" s="1"/>
  <c r="V624" i="5"/>
  <c r="E624" i="5" s="1"/>
  <c r="X624" i="5" s="1"/>
  <c r="V625" i="5"/>
  <c r="E625" i="5" s="1"/>
  <c r="X625" i="5" s="1"/>
  <c r="V626" i="5"/>
  <c r="E626" i="5" s="1"/>
  <c r="X626" i="5" s="1"/>
  <c r="V627" i="5"/>
  <c r="E627" i="5"/>
  <c r="X627" i="5" s="1"/>
  <c r="V628" i="5"/>
  <c r="E628" i="5"/>
  <c r="X628" i="5" s="1"/>
  <c r="V629" i="5"/>
  <c r="E629" i="5"/>
  <c r="X629" i="5" s="1"/>
  <c r="V630" i="5"/>
  <c r="E630" i="5" s="1"/>
  <c r="X630" i="5" s="1"/>
  <c r="V631" i="5"/>
  <c r="E631" i="5"/>
  <c r="X631" i="5" s="1"/>
  <c r="V632" i="5"/>
  <c r="E632" i="5" s="1"/>
  <c r="X632" i="5" s="1"/>
  <c r="V633" i="5"/>
  <c r="E633" i="5" s="1"/>
  <c r="X633" i="5" s="1"/>
  <c r="V634" i="5"/>
  <c r="E634" i="5"/>
  <c r="X634" i="5" s="1"/>
  <c r="V635" i="5"/>
  <c r="E635" i="5"/>
  <c r="X635" i="5" s="1"/>
  <c r="V636" i="5"/>
  <c r="E636" i="5"/>
  <c r="X636" i="5" s="1"/>
  <c r="V637" i="5"/>
  <c r="E637" i="5" s="1"/>
  <c r="X637" i="5" s="1"/>
  <c r="V638" i="5"/>
  <c r="E638" i="5" s="1"/>
  <c r="X638" i="5" s="1"/>
  <c r="V639" i="5"/>
  <c r="E639" i="5"/>
  <c r="X639" i="5" s="1"/>
  <c r="V640" i="5"/>
  <c r="E640" i="5"/>
  <c r="X640" i="5" s="1"/>
  <c r="V641" i="5"/>
  <c r="E641" i="5"/>
  <c r="X641" i="5" s="1"/>
  <c r="V642" i="5"/>
  <c r="E642" i="5"/>
  <c r="X642" i="5" s="1"/>
  <c r="V643" i="5"/>
  <c r="E643" i="5" s="1"/>
  <c r="X643" i="5" s="1"/>
  <c r="V644" i="5"/>
  <c r="E644" i="5" s="1"/>
  <c r="X644" i="5" s="1"/>
  <c r="V645" i="5"/>
  <c r="E645" i="5" s="1"/>
  <c r="X645" i="5" s="1"/>
  <c r="V646" i="5"/>
  <c r="E646" i="5"/>
  <c r="X646" i="5" s="1"/>
  <c r="V647" i="5"/>
  <c r="E647" i="5"/>
  <c r="X647" i="5" s="1"/>
  <c r="V648" i="5"/>
  <c r="E648" i="5" s="1"/>
  <c r="X648" i="5" s="1"/>
  <c r="V649" i="5"/>
  <c r="E649" i="5"/>
  <c r="X649" i="5" s="1"/>
  <c r="V650" i="5"/>
  <c r="E650" i="5" s="1"/>
  <c r="X650" i="5" s="1"/>
  <c r="V651" i="5"/>
  <c r="E651" i="5"/>
  <c r="X651" i="5" s="1"/>
  <c r="V652" i="5"/>
  <c r="E652" i="5"/>
  <c r="X652" i="5" s="1"/>
  <c r="V653" i="5"/>
  <c r="E653" i="5"/>
  <c r="X653" i="5" s="1"/>
  <c r="V654" i="5"/>
  <c r="E654" i="5"/>
  <c r="X654" i="5" s="1"/>
  <c r="V655" i="5"/>
  <c r="E655" i="5"/>
  <c r="X655" i="5" s="1"/>
  <c r="V656" i="5"/>
  <c r="E656" i="5" s="1"/>
  <c r="X656" i="5" s="1"/>
  <c r="V657" i="5"/>
  <c r="E657" i="5" s="1"/>
  <c r="X657" i="5" s="1"/>
  <c r="V658" i="5"/>
  <c r="E658" i="5"/>
  <c r="X658" i="5" s="1"/>
  <c r="V659" i="5"/>
  <c r="E659" i="5"/>
  <c r="X659" i="5" s="1"/>
  <c r="V660" i="5"/>
  <c r="E660" i="5"/>
  <c r="X660" i="5" s="1"/>
  <c r="V661" i="5"/>
  <c r="E661" i="5" s="1"/>
  <c r="X661" i="5" s="1"/>
  <c r="V662" i="5"/>
  <c r="E662" i="5" s="1"/>
  <c r="X662" i="5" s="1"/>
  <c r="V663" i="5"/>
  <c r="E663" i="5" s="1"/>
  <c r="X663" i="5" s="1"/>
  <c r="V664" i="5"/>
  <c r="E664" i="5"/>
  <c r="X664" i="5" s="1"/>
  <c r="V665" i="5"/>
  <c r="E665" i="5"/>
  <c r="X665" i="5" s="1"/>
  <c r="V666" i="5"/>
  <c r="E666" i="5"/>
  <c r="X666" i="5" s="1"/>
  <c r="V667" i="5"/>
  <c r="E667" i="5"/>
  <c r="X667" i="5" s="1"/>
  <c r="V668" i="5"/>
  <c r="E668" i="5" s="1"/>
  <c r="X668" i="5" s="1"/>
  <c r="V669" i="5"/>
  <c r="E669" i="5"/>
  <c r="X669" i="5" s="1"/>
  <c r="V670" i="5"/>
  <c r="E670" i="5"/>
  <c r="X670" i="5" s="1"/>
  <c r="V671" i="5"/>
  <c r="E671" i="5"/>
  <c r="X671" i="5" s="1"/>
  <c r="V672" i="5"/>
  <c r="E672" i="5" s="1"/>
  <c r="X672" i="5" s="1"/>
  <c r="V673" i="5"/>
  <c r="E673" i="5"/>
  <c r="X673" i="5" s="1"/>
  <c r="V674" i="5"/>
  <c r="E674" i="5" s="1"/>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s="1"/>
  <c r="X682" i="5" s="1"/>
  <c r="V683" i="5"/>
  <c r="E683" i="5"/>
  <c r="X683" i="5" s="1"/>
  <c r="V684" i="5"/>
  <c r="E684" i="5"/>
  <c r="X684" i="5" s="1"/>
  <c r="V685" i="5"/>
  <c r="E685" i="5"/>
  <c r="X685" i="5" s="1"/>
  <c r="V686" i="5"/>
  <c r="E686" i="5"/>
  <c r="X686" i="5" s="1"/>
  <c r="V687" i="5"/>
  <c r="E687" i="5"/>
  <c r="X687" i="5" s="1"/>
  <c r="V688" i="5"/>
  <c r="E688" i="5" s="1"/>
  <c r="X688" i="5" s="1"/>
  <c r="V689" i="5"/>
  <c r="E689" i="5"/>
  <c r="X689" i="5" s="1"/>
  <c r="V690" i="5"/>
  <c r="E690" i="5"/>
  <c r="X690" i="5" s="1"/>
  <c r="V691" i="5"/>
  <c r="E691" i="5"/>
  <c r="X691" i="5" s="1"/>
  <c r="V692" i="5"/>
  <c r="E692" i="5"/>
  <c r="X692" i="5" s="1"/>
  <c r="V693" i="5"/>
  <c r="E693" i="5"/>
  <c r="X693" i="5" s="1"/>
  <c r="V694" i="5"/>
  <c r="E694" i="5" s="1"/>
  <c r="X694" i="5" s="1"/>
  <c r="V695" i="5"/>
  <c r="E695" i="5"/>
  <c r="X695" i="5" s="1"/>
  <c r="V696" i="5"/>
  <c r="E696" i="5"/>
  <c r="X696" i="5" s="1"/>
  <c r="V697" i="5"/>
  <c r="E697" i="5"/>
  <c r="X697" i="5" s="1"/>
  <c r="V698" i="5"/>
  <c r="E698" i="5"/>
  <c r="X698" i="5" s="1"/>
  <c r="V699" i="5"/>
  <c r="E699" i="5"/>
  <c r="X699" i="5" s="1"/>
  <c r="V700" i="5"/>
  <c r="E700" i="5" s="1"/>
  <c r="X700" i="5" s="1"/>
  <c r="V701" i="5"/>
  <c r="E701" i="5"/>
  <c r="X701" i="5" s="1"/>
  <c r="V702" i="5"/>
  <c r="E702" i="5"/>
  <c r="X702" i="5" s="1"/>
  <c r="V703" i="5"/>
  <c r="E703" i="5"/>
  <c r="X703" i="5" s="1"/>
  <c r="V704" i="5"/>
  <c r="E704" i="5"/>
  <c r="X704" i="5" s="1"/>
  <c r="V705" i="5"/>
  <c r="E705" i="5"/>
  <c r="X705" i="5" s="1"/>
  <c r="V706" i="5"/>
  <c r="E706" i="5" s="1"/>
  <c r="X706" i="5" s="1"/>
  <c r="V707" i="5"/>
  <c r="E707" i="5"/>
  <c r="X707" i="5" s="1"/>
  <c r="V708" i="5"/>
  <c r="E708" i="5"/>
  <c r="X708" i="5" s="1"/>
  <c r="V709" i="5"/>
  <c r="E709" i="5"/>
  <c r="X709" i="5" s="1"/>
  <c r="V710" i="5"/>
  <c r="E710" i="5"/>
  <c r="X710" i="5" s="1"/>
  <c r="V711" i="5"/>
  <c r="E711" i="5"/>
  <c r="X711" i="5" s="1"/>
  <c r="V712" i="5"/>
  <c r="E712" i="5" s="1"/>
  <c r="X712" i="5" s="1"/>
  <c r="V713" i="5"/>
  <c r="E713" i="5"/>
  <c r="X713" i="5" s="1"/>
  <c r="V714" i="5"/>
  <c r="E714" i="5"/>
  <c r="X714" i="5" s="1"/>
  <c r="V715" i="5"/>
  <c r="E715" i="5"/>
  <c r="X715" i="5" s="1"/>
  <c r="V716" i="5"/>
  <c r="E716" i="5"/>
  <c r="X716" i="5" s="1"/>
  <c r="V717" i="5"/>
  <c r="E717" i="5"/>
  <c r="X717" i="5" s="1"/>
  <c r="V718" i="5"/>
  <c r="E718" i="5" s="1"/>
  <c r="X718" i="5" s="1"/>
  <c r="V719" i="5"/>
  <c r="E719" i="5"/>
  <c r="X719" i="5" s="1"/>
  <c r="V720" i="5"/>
  <c r="E720" i="5"/>
  <c r="X720" i="5" s="1"/>
  <c r="V721" i="5"/>
  <c r="E721" i="5"/>
  <c r="X721" i="5" s="1"/>
  <c r="V722" i="5"/>
  <c r="E722" i="5"/>
  <c r="X722" i="5" s="1"/>
  <c r="V723" i="5"/>
  <c r="E723" i="5"/>
  <c r="X723" i="5" s="1"/>
  <c r="V724" i="5"/>
  <c r="E724" i="5" s="1"/>
  <c r="X724" i="5" s="1"/>
  <c r="V725" i="5"/>
  <c r="E725" i="5"/>
  <c r="X725" i="5" s="1"/>
  <c r="V726" i="5"/>
  <c r="E726" i="5"/>
  <c r="X726" i="5" s="1"/>
  <c r="V727" i="5"/>
  <c r="E727" i="5"/>
  <c r="X727" i="5" s="1"/>
  <c r="V728" i="5"/>
  <c r="E728" i="5"/>
  <c r="X728" i="5" s="1"/>
  <c r="V729" i="5"/>
  <c r="E729" i="5"/>
  <c r="X729" i="5" s="1"/>
  <c r="V730" i="5"/>
  <c r="E730" i="5" s="1"/>
  <c r="X730" i="5" s="1"/>
  <c r="V731" i="5"/>
  <c r="E731" i="5"/>
  <c r="X731" i="5" s="1"/>
  <c r="V732" i="5"/>
  <c r="E732" i="5"/>
  <c r="X732" i="5" s="1"/>
  <c r="V733" i="5"/>
  <c r="E733" i="5"/>
  <c r="X733" i="5" s="1"/>
  <c r="V734" i="5"/>
  <c r="E734" i="5"/>
  <c r="X734" i="5" s="1"/>
  <c r="V735" i="5"/>
  <c r="E735" i="5"/>
  <c r="X735" i="5" s="1"/>
  <c r="V736" i="5"/>
  <c r="E736" i="5" s="1"/>
  <c r="X736" i="5" s="1"/>
  <c r="V737" i="5"/>
  <c r="E737" i="5"/>
  <c r="X737" i="5" s="1"/>
  <c r="V738" i="5"/>
  <c r="E738" i="5"/>
  <c r="X738" i="5" s="1"/>
  <c r="V739" i="5"/>
  <c r="E739" i="5"/>
  <c r="X739" i="5" s="1"/>
  <c r="V740" i="5"/>
  <c r="E740" i="5"/>
  <c r="X740" i="5" s="1"/>
  <c r="V741" i="5"/>
  <c r="E741" i="5"/>
  <c r="X741" i="5" s="1"/>
  <c r="V742" i="5"/>
  <c r="E742" i="5" s="1"/>
  <c r="X742" i="5" s="1"/>
  <c r="V743" i="5"/>
  <c r="E743" i="5"/>
  <c r="X743" i="5" s="1"/>
  <c r="V744" i="5"/>
  <c r="E744" i="5"/>
  <c r="X744" i="5" s="1"/>
  <c r="V745" i="5"/>
  <c r="E745" i="5"/>
  <c r="X745" i="5" s="1"/>
  <c r="V746" i="5"/>
  <c r="E746" i="5"/>
  <c r="X746" i="5" s="1"/>
  <c r="V747" i="5"/>
  <c r="E747" i="5"/>
  <c r="X747" i="5" s="1"/>
  <c r="V748" i="5"/>
  <c r="E748" i="5" s="1"/>
  <c r="X748" i="5" s="1"/>
  <c r="V749" i="5"/>
  <c r="E749" i="5"/>
  <c r="X749" i="5" s="1"/>
  <c r="V750" i="5"/>
  <c r="E750" i="5"/>
  <c r="X750" i="5" s="1"/>
  <c r="V751" i="5"/>
  <c r="E751" i="5"/>
  <c r="X751" i="5" s="1"/>
  <c r="V752" i="5"/>
  <c r="E752" i="5"/>
  <c r="X752" i="5" s="1"/>
  <c r="V753" i="5"/>
  <c r="E753" i="5"/>
  <c r="X753" i="5" s="1"/>
  <c r="V754" i="5"/>
  <c r="E754" i="5" s="1"/>
  <c r="X754" i="5" s="1"/>
  <c r="V755" i="5"/>
  <c r="E755" i="5"/>
  <c r="X755" i="5" s="1"/>
  <c r="V756" i="5"/>
  <c r="E756" i="5"/>
  <c r="X756" i="5" s="1"/>
  <c r="V757" i="5"/>
  <c r="E757" i="5"/>
  <c r="X757" i="5" s="1"/>
  <c r="V758" i="5"/>
  <c r="E758" i="5"/>
  <c r="X758" i="5" s="1"/>
  <c r="V759" i="5"/>
  <c r="E759" i="5"/>
  <c r="X759" i="5" s="1"/>
  <c r="V760" i="5"/>
  <c r="E760" i="5" s="1"/>
  <c r="X760" i="5" s="1"/>
  <c r="V761" i="5"/>
  <c r="E761" i="5"/>
  <c r="X761" i="5" s="1"/>
  <c r="V762" i="5"/>
  <c r="E762" i="5"/>
  <c r="X762" i="5" s="1"/>
  <c r="V763" i="5"/>
  <c r="E763" i="5"/>
  <c r="X763" i="5" s="1"/>
  <c r="V764" i="5"/>
  <c r="E764" i="5"/>
  <c r="X764" i="5" s="1"/>
  <c r="V765" i="5"/>
  <c r="E765" i="5"/>
  <c r="X765" i="5" s="1"/>
  <c r="V766" i="5"/>
  <c r="E766" i="5" s="1"/>
  <c r="X766" i="5" s="1"/>
  <c r="V767" i="5"/>
  <c r="E767" i="5"/>
  <c r="X767" i="5" s="1"/>
  <c r="V768" i="5"/>
  <c r="E768" i="5"/>
  <c r="X768" i="5" s="1"/>
  <c r="V769" i="5"/>
  <c r="E769" i="5"/>
  <c r="X769" i="5" s="1"/>
  <c r="V770" i="5"/>
  <c r="E770" i="5"/>
  <c r="X770" i="5" s="1"/>
  <c r="V771" i="5"/>
  <c r="E771" i="5"/>
  <c r="X771" i="5" s="1"/>
  <c r="V772" i="5"/>
  <c r="E772" i="5" s="1"/>
  <c r="X772" i="5" s="1"/>
  <c r="V773" i="5"/>
  <c r="E773" i="5"/>
  <c r="X773" i="5" s="1"/>
  <c r="V774" i="5"/>
  <c r="E774" i="5"/>
  <c r="X774" i="5" s="1"/>
  <c r="V775" i="5"/>
  <c r="E775" i="5"/>
  <c r="X775" i="5" s="1"/>
  <c r="V776" i="5"/>
  <c r="E776" i="5"/>
  <c r="X776" i="5" s="1"/>
  <c r="V777" i="5"/>
  <c r="E777" i="5"/>
  <c r="X777" i="5" s="1"/>
  <c r="V778" i="5"/>
  <c r="E778" i="5" s="1"/>
  <c r="X778" i="5" s="1"/>
  <c r="V779" i="5"/>
  <c r="E779" i="5"/>
  <c r="X779" i="5" s="1"/>
  <c r="V780" i="5"/>
  <c r="E780" i="5"/>
  <c r="X780" i="5" s="1"/>
  <c r="V781" i="5"/>
  <c r="E781" i="5"/>
  <c r="X781" i="5" s="1"/>
  <c r="V782" i="5"/>
  <c r="E782" i="5"/>
  <c r="X782" i="5" s="1"/>
  <c r="V783" i="5"/>
  <c r="E783" i="5"/>
  <c r="X783" i="5" s="1"/>
  <c r="V784" i="5"/>
  <c r="E784" i="5" s="1"/>
  <c r="X784" i="5" s="1"/>
  <c r="V785" i="5"/>
  <c r="E785" i="5"/>
  <c r="X785" i="5" s="1"/>
  <c r="V786" i="5"/>
  <c r="E786" i="5"/>
  <c r="X786" i="5" s="1"/>
  <c r="V787" i="5"/>
  <c r="E787" i="5"/>
  <c r="X787" i="5" s="1"/>
  <c r="V788" i="5"/>
  <c r="E788" i="5"/>
  <c r="X788" i="5" s="1"/>
  <c r="V789" i="5"/>
  <c r="E789" i="5"/>
  <c r="X789" i="5" s="1"/>
  <c r="V790" i="5"/>
  <c r="E790" i="5" s="1"/>
  <c r="X790" i="5" s="1"/>
  <c r="V791" i="5"/>
  <c r="E791" i="5"/>
  <c r="X791" i="5" s="1"/>
  <c r="V792" i="5"/>
  <c r="E792" i="5"/>
  <c r="X792" i="5" s="1"/>
  <c r="V793" i="5"/>
  <c r="E793" i="5"/>
  <c r="X793" i="5" s="1"/>
  <c r="V794" i="5"/>
  <c r="E794" i="5"/>
  <c r="X794" i="5" s="1"/>
  <c r="V795" i="5"/>
  <c r="E795" i="5"/>
  <c r="X795" i="5" s="1"/>
  <c r="V796" i="5"/>
  <c r="E796" i="5" s="1"/>
  <c r="X796" i="5" s="1"/>
  <c r="V797" i="5"/>
  <c r="E797" i="5"/>
  <c r="X797" i="5" s="1"/>
  <c r="V798" i="5"/>
  <c r="E798" i="5"/>
  <c r="X798" i="5" s="1"/>
  <c r="V799" i="5"/>
  <c r="E799" i="5"/>
  <c r="X799" i="5" s="1"/>
  <c r="V800" i="5"/>
  <c r="E800" i="5"/>
  <c r="X800" i="5" s="1"/>
  <c r="V801" i="5"/>
  <c r="E801" i="5"/>
  <c r="X801" i="5" s="1"/>
  <c r="V802" i="5"/>
  <c r="E802" i="5" s="1"/>
  <c r="X802" i="5" s="1"/>
  <c r="V803" i="5"/>
  <c r="E803" i="5"/>
  <c r="X803" i="5" s="1"/>
  <c r="V804" i="5"/>
  <c r="E804" i="5"/>
  <c r="X804" i="5" s="1"/>
  <c r="V805" i="5"/>
  <c r="E805" i="5"/>
  <c r="X805" i="5" s="1"/>
  <c r="V806" i="5"/>
  <c r="E806" i="5"/>
  <c r="X806" i="5" s="1"/>
  <c r="V807" i="5"/>
  <c r="E807" i="5"/>
  <c r="X807" i="5" s="1"/>
  <c r="V808" i="5"/>
  <c r="E808" i="5" s="1"/>
  <c r="X808" i="5" s="1"/>
  <c r="V809" i="5"/>
  <c r="E809" i="5"/>
  <c r="X809" i="5" s="1"/>
  <c r="V810" i="5"/>
  <c r="E810" i="5"/>
  <c r="X810" i="5" s="1"/>
  <c r="V811" i="5"/>
  <c r="E811" i="5"/>
  <c r="X811" i="5" s="1"/>
  <c r="V812" i="5"/>
  <c r="E812" i="5"/>
  <c r="X812" i="5" s="1"/>
  <c r="V813" i="5"/>
  <c r="E813" i="5"/>
  <c r="X813" i="5" s="1"/>
  <c r="V814" i="5"/>
  <c r="E814" i="5" s="1"/>
  <c r="X814" i="5" s="1"/>
  <c r="V815" i="5"/>
  <c r="E815" i="5"/>
  <c r="X815" i="5" s="1"/>
  <c r="V816" i="5"/>
  <c r="E816" i="5"/>
  <c r="X816" i="5" s="1"/>
  <c r="V817" i="5"/>
  <c r="E817" i="5"/>
  <c r="X817" i="5" s="1"/>
  <c r="V818" i="5"/>
  <c r="E818" i="5"/>
  <c r="X818" i="5" s="1"/>
  <c r="V819" i="5"/>
  <c r="E819" i="5"/>
  <c r="X819" i="5" s="1"/>
  <c r="V820" i="5"/>
  <c r="E820" i="5" s="1"/>
  <c r="X820" i="5" s="1"/>
  <c r="V821" i="5"/>
  <c r="E821" i="5"/>
  <c r="X821" i="5" s="1"/>
  <c r="V822" i="5"/>
  <c r="E822" i="5"/>
  <c r="X822" i="5" s="1"/>
  <c r="V823" i="5"/>
  <c r="E823" i="5"/>
  <c r="X823" i="5" s="1"/>
  <c r="V824" i="5"/>
  <c r="E824" i="5"/>
  <c r="X824" i="5" s="1"/>
  <c r="V825" i="5"/>
  <c r="E825" i="5"/>
  <c r="X825" i="5" s="1"/>
  <c r="V826" i="5"/>
  <c r="E826" i="5" s="1"/>
  <c r="X826" i="5" s="1"/>
  <c r="V827" i="5"/>
  <c r="E827" i="5"/>
  <c r="X827" i="5" s="1"/>
  <c r="V828" i="5"/>
  <c r="E828" i="5"/>
  <c r="X828" i="5" s="1"/>
  <c r="V829" i="5"/>
  <c r="E829" i="5"/>
  <c r="X829" i="5" s="1"/>
  <c r="V830" i="5"/>
  <c r="E830" i="5"/>
  <c r="X830" i="5" s="1"/>
  <c r="V831" i="5"/>
  <c r="E831" i="5"/>
  <c r="X831" i="5" s="1"/>
  <c r="V832" i="5"/>
  <c r="E832" i="5" s="1"/>
  <c r="X832" i="5" s="1"/>
  <c r="V833" i="5"/>
  <c r="E833" i="5"/>
  <c r="X833" i="5" s="1"/>
  <c r="V834" i="5"/>
  <c r="E834" i="5"/>
  <c r="X834" i="5" s="1"/>
  <c r="V835" i="5"/>
  <c r="E835" i="5"/>
  <c r="X835" i="5" s="1"/>
  <c r="V836" i="5"/>
  <c r="E836" i="5"/>
  <c r="X836" i="5" s="1"/>
  <c r="V837" i="5"/>
  <c r="E837" i="5"/>
  <c r="X837" i="5" s="1"/>
  <c r="V838" i="5"/>
  <c r="E838" i="5" s="1"/>
  <c r="X838" i="5" s="1"/>
  <c r="V839" i="5"/>
  <c r="E839" i="5"/>
  <c r="X839" i="5" s="1"/>
  <c r="V840" i="5"/>
  <c r="E840" i="5"/>
  <c r="X840" i="5" s="1"/>
  <c r="V841" i="5"/>
  <c r="E841" i="5"/>
  <c r="X841" i="5" s="1"/>
  <c r="V842" i="5"/>
  <c r="E842" i="5"/>
  <c r="X842" i="5" s="1"/>
  <c r="V843" i="5"/>
  <c r="E843" i="5"/>
  <c r="X843" i="5" s="1"/>
  <c r="V844" i="5"/>
  <c r="E844" i="5" s="1"/>
  <c r="X844" i="5" s="1"/>
  <c r="V845" i="5"/>
  <c r="E845" i="5"/>
  <c r="X845" i="5" s="1"/>
  <c r="V846" i="5"/>
  <c r="E846" i="5"/>
  <c r="X846" i="5" s="1"/>
  <c r="V847" i="5"/>
  <c r="E847" i="5"/>
  <c r="X847" i="5" s="1"/>
  <c r="V848" i="5"/>
  <c r="E848" i="5"/>
  <c r="X848" i="5" s="1"/>
  <c r="V849" i="5"/>
  <c r="E849" i="5"/>
  <c r="X849" i="5" s="1"/>
  <c r="V850" i="5"/>
  <c r="E850" i="5" s="1"/>
  <c r="X850" i="5" s="1"/>
  <c r="V851" i="5"/>
  <c r="E851" i="5"/>
  <c r="X851" i="5" s="1"/>
  <c r="V852" i="5"/>
  <c r="E852" i="5"/>
  <c r="X852" i="5" s="1"/>
  <c r="V853" i="5"/>
  <c r="E853" i="5"/>
  <c r="X853" i="5" s="1"/>
  <c r="V854" i="5"/>
  <c r="E854" i="5"/>
  <c r="X854" i="5" s="1"/>
  <c r="V855" i="5"/>
  <c r="E855" i="5"/>
  <c r="X855" i="5" s="1"/>
  <c r="V856" i="5"/>
  <c r="E856" i="5" s="1"/>
  <c r="X856" i="5" s="1"/>
  <c r="V857" i="5"/>
  <c r="E857" i="5"/>
  <c r="X857" i="5" s="1"/>
  <c r="V858" i="5"/>
  <c r="E858" i="5"/>
  <c r="X858" i="5" s="1"/>
  <c r="V859" i="5"/>
  <c r="E859" i="5"/>
  <c r="X859" i="5" s="1"/>
  <c r="V860" i="5"/>
  <c r="E860" i="5"/>
  <c r="X860" i="5" s="1"/>
  <c r="V861" i="5"/>
  <c r="E861" i="5"/>
  <c r="X861" i="5" s="1"/>
  <c r="V862" i="5"/>
  <c r="E862" i="5" s="1"/>
  <c r="X862" i="5" s="1"/>
  <c r="V863" i="5"/>
  <c r="E863" i="5"/>
  <c r="X863" i="5" s="1"/>
  <c r="V864" i="5"/>
  <c r="E864" i="5"/>
  <c r="X864" i="5" s="1"/>
  <c r="V865" i="5"/>
  <c r="E865" i="5"/>
  <c r="X865" i="5" s="1"/>
  <c r="V866" i="5"/>
  <c r="E866" i="5"/>
  <c r="X866" i="5" s="1"/>
  <c r="V867" i="5"/>
  <c r="E867" i="5"/>
  <c r="X867" i="5" s="1"/>
  <c r="V868" i="5"/>
  <c r="E868" i="5" s="1"/>
  <c r="X868" i="5" s="1"/>
  <c r="V869" i="5"/>
  <c r="E869" i="5"/>
  <c r="X869" i="5" s="1"/>
  <c r="V870" i="5"/>
  <c r="E870" i="5"/>
  <c r="X870" i="5" s="1"/>
  <c r="V871" i="5"/>
  <c r="E871" i="5"/>
  <c r="X871" i="5" s="1"/>
  <c r="V872" i="5"/>
  <c r="E872" i="5"/>
  <c r="X872" i="5" s="1"/>
  <c r="V873" i="5"/>
  <c r="E873" i="5"/>
  <c r="X873" i="5" s="1"/>
  <c r="V874" i="5"/>
  <c r="E874" i="5" s="1"/>
  <c r="X874" i="5" s="1"/>
  <c r="V875" i="5"/>
  <c r="E875" i="5"/>
  <c r="X875" i="5" s="1"/>
  <c r="V876" i="5"/>
  <c r="E876" i="5"/>
  <c r="X876" i="5" s="1"/>
  <c r="V877" i="5"/>
  <c r="E877" i="5"/>
  <c r="X877" i="5" s="1"/>
  <c r="V878" i="5"/>
  <c r="E878" i="5"/>
  <c r="X878" i="5" s="1"/>
  <c r="V879" i="5"/>
  <c r="E879" i="5"/>
  <c r="X879" i="5" s="1"/>
  <c r="V880" i="5"/>
  <c r="E880" i="5" s="1"/>
  <c r="X880" i="5" s="1"/>
  <c r="V881" i="5"/>
  <c r="E881" i="5"/>
  <c r="X881" i="5" s="1"/>
  <c r="V882" i="5"/>
  <c r="E882" i="5"/>
  <c r="X882" i="5" s="1"/>
  <c r="V883" i="5"/>
  <c r="E883" i="5"/>
  <c r="X883" i="5" s="1"/>
  <c r="V884" i="5"/>
  <c r="E884" i="5"/>
  <c r="X884" i="5" s="1"/>
  <c r="V885" i="5"/>
  <c r="E885" i="5"/>
  <c r="X885" i="5" s="1"/>
  <c r="V886" i="5"/>
  <c r="E886" i="5" s="1"/>
  <c r="X886" i="5" s="1"/>
  <c r="V887" i="5"/>
  <c r="E887" i="5"/>
  <c r="X887" i="5" s="1"/>
  <c r="V888" i="5"/>
  <c r="E888" i="5"/>
  <c r="X888" i="5" s="1"/>
  <c r="V889" i="5"/>
  <c r="E889" i="5"/>
  <c r="X889" i="5" s="1"/>
  <c r="V890" i="5"/>
  <c r="E890" i="5"/>
  <c r="X890" i="5" s="1"/>
  <c r="V891" i="5"/>
  <c r="E891" i="5"/>
  <c r="X891" i="5" s="1"/>
  <c r="V892" i="5"/>
  <c r="E892" i="5" s="1"/>
  <c r="X892" i="5" s="1"/>
  <c r="V893" i="5"/>
  <c r="E893" i="5"/>
  <c r="X893" i="5" s="1"/>
  <c r="V894" i="5"/>
  <c r="E894" i="5"/>
  <c r="X894" i="5" s="1"/>
  <c r="V895" i="5"/>
  <c r="E895" i="5"/>
  <c r="X895" i="5" s="1"/>
  <c r="V896" i="5"/>
  <c r="E896" i="5"/>
  <c r="X896" i="5" s="1"/>
  <c r="V897" i="5"/>
  <c r="E897" i="5"/>
  <c r="X897" i="5" s="1"/>
  <c r="V898" i="5"/>
  <c r="E898" i="5" s="1"/>
  <c r="X898" i="5" s="1"/>
  <c r="V899" i="5"/>
  <c r="E899" i="5"/>
  <c r="X899" i="5" s="1"/>
  <c r="V900" i="5"/>
  <c r="E900" i="5"/>
  <c r="X900" i="5" s="1"/>
  <c r="V901" i="5"/>
  <c r="E901" i="5"/>
  <c r="X901" i="5" s="1"/>
  <c r="V902" i="5"/>
  <c r="E902" i="5"/>
  <c r="X902" i="5" s="1"/>
  <c r="V903" i="5"/>
  <c r="E903" i="5"/>
  <c r="X903" i="5" s="1"/>
  <c r="V904" i="5"/>
  <c r="E904" i="5" s="1"/>
  <c r="X904" i="5" s="1"/>
  <c r="V905" i="5"/>
  <c r="E905" i="5"/>
  <c r="X905" i="5" s="1"/>
  <c r="V906" i="5"/>
  <c r="E906" i="5"/>
  <c r="X906" i="5" s="1"/>
  <c r="V907" i="5"/>
  <c r="E907" i="5"/>
  <c r="X907" i="5" s="1"/>
  <c r="V908" i="5"/>
  <c r="E908" i="5"/>
  <c r="X908" i="5" s="1"/>
  <c r="V909" i="5"/>
  <c r="E909" i="5"/>
  <c r="X909" i="5" s="1"/>
  <c r="V910" i="5"/>
  <c r="E910" i="5" s="1"/>
  <c r="X910" i="5" s="1"/>
  <c r="V911" i="5"/>
  <c r="E911" i="5"/>
  <c r="X911" i="5" s="1"/>
  <c r="V912" i="5"/>
  <c r="E912" i="5"/>
  <c r="X912" i="5" s="1"/>
  <c r="V913" i="5"/>
  <c r="E913" i="5"/>
  <c r="X913" i="5" s="1"/>
  <c r="V914" i="5"/>
  <c r="E914" i="5"/>
  <c r="X914" i="5" s="1"/>
  <c r="V915" i="5"/>
  <c r="E915" i="5"/>
  <c r="X915" i="5" s="1"/>
  <c r="V916" i="5"/>
  <c r="E916" i="5" s="1"/>
  <c r="X916" i="5" s="1"/>
  <c r="V917" i="5"/>
  <c r="E917" i="5"/>
  <c r="X917" i="5" s="1"/>
  <c r="V918" i="5"/>
  <c r="E918" i="5"/>
  <c r="X918" i="5" s="1"/>
  <c r="V919" i="5"/>
  <c r="E919" i="5"/>
  <c r="X919" i="5" s="1"/>
  <c r="V920" i="5"/>
  <c r="E920" i="5"/>
  <c r="X920" i="5" s="1"/>
  <c r="V921" i="5"/>
  <c r="E921" i="5"/>
  <c r="X921" i="5" s="1"/>
  <c r="V922" i="5"/>
  <c r="E922" i="5" s="1"/>
  <c r="X922" i="5" s="1"/>
  <c r="V923" i="5"/>
  <c r="E923" i="5"/>
  <c r="X923" i="5" s="1"/>
  <c r="V924" i="5"/>
  <c r="E924" i="5"/>
  <c r="X924" i="5" s="1"/>
  <c r="V925" i="5"/>
  <c r="E925" i="5"/>
  <c r="X925" i="5" s="1"/>
  <c r="V926" i="5"/>
  <c r="E926" i="5"/>
  <c r="X926" i="5" s="1"/>
  <c r="V927" i="5"/>
  <c r="E927" i="5"/>
  <c r="X927" i="5" s="1"/>
  <c r="V928" i="5"/>
  <c r="E928" i="5" s="1"/>
  <c r="X928" i="5" s="1"/>
  <c r="V929" i="5"/>
  <c r="E929" i="5"/>
  <c r="X929" i="5" s="1"/>
  <c r="V930" i="5"/>
  <c r="E930" i="5"/>
  <c r="X930" i="5" s="1"/>
  <c r="V931" i="5"/>
  <c r="E931" i="5"/>
  <c r="X931" i="5" s="1"/>
  <c r="V932" i="5"/>
  <c r="E932" i="5"/>
  <c r="X932" i="5" s="1"/>
  <c r="V933" i="5"/>
  <c r="E933" i="5"/>
  <c r="X933" i="5" s="1"/>
  <c r="V934" i="5"/>
  <c r="E934" i="5" s="1"/>
  <c r="X934" i="5" s="1"/>
  <c r="V935" i="5"/>
  <c r="E935" i="5"/>
  <c r="X935" i="5" s="1"/>
  <c r="V936" i="5"/>
  <c r="E936" i="5"/>
  <c r="X936" i="5" s="1"/>
  <c r="V937" i="5"/>
  <c r="E937" i="5"/>
  <c r="X937" i="5" s="1"/>
  <c r="V938" i="5"/>
  <c r="E938" i="5"/>
  <c r="X938" i="5" s="1"/>
  <c r="V939" i="5"/>
  <c r="E939" i="5"/>
  <c r="X939" i="5" s="1"/>
  <c r="V940" i="5"/>
  <c r="E940" i="5" s="1"/>
  <c r="X940" i="5" s="1"/>
  <c r="V941" i="5"/>
  <c r="E941" i="5"/>
  <c r="X941" i="5" s="1"/>
  <c r="V942" i="5"/>
  <c r="E942" i="5"/>
  <c r="X942" i="5" s="1"/>
  <c r="V943" i="5"/>
  <c r="E943" i="5"/>
  <c r="X943" i="5" s="1"/>
  <c r="V944" i="5"/>
  <c r="E944" i="5"/>
  <c r="X944" i="5" s="1"/>
  <c r="V945" i="5"/>
  <c r="E945" i="5"/>
  <c r="X945" i="5" s="1"/>
  <c r="V946" i="5"/>
  <c r="E946" i="5" s="1"/>
  <c r="X946" i="5" s="1"/>
  <c r="V947" i="5"/>
  <c r="E947" i="5"/>
  <c r="X947" i="5" s="1"/>
  <c r="V948" i="5"/>
  <c r="E948" i="5"/>
  <c r="X948" i="5" s="1"/>
  <c r="V949" i="5"/>
  <c r="E949" i="5"/>
  <c r="X949" i="5" s="1"/>
  <c r="V950" i="5"/>
  <c r="E950" i="5"/>
  <c r="X950" i="5" s="1"/>
  <c r="V951" i="5"/>
  <c r="E951" i="5"/>
  <c r="X951" i="5" s="1"/>
  <c r="V952" i="5"/>
  <c r="E952" i="5" s="1"/>
  <c r="X952" i="5" s="1"/>
  <c r="V953" i="5"/>
  <c r="E953" i="5"/>
  <c r="X953" i="5" s="1"/>
  <c r="V954" i="5"/>
  <c r="E954" i="5"/>
  <c r="X954" i="5" s="1"/>
  <c r="V955" i="5"/>
  <c r="E955" i="5"/>
  <c r="X955" i="5" s="1"/>
  <c r="V956" i="5"/>
  <c r="E956" i="5"/>
  <c r="X956" i="5" s="1"/>
  <c r="V957" i="5"/>
  <c r="E957" i="5"/>
  <c r="X957" i="5" s="1"/>
  <c r="V958" i="5"/>
  <c r="E958" i="5" s="1"/>
  <c r="X958" i="5" s="1"/>
  <c r="V959" i="5"/>
  <c r="E959" i="5"/>
  <c r="X959" i="5" s="1"/>
  <c r="V960" i="5"/>
  <c r="E960" i="5"/>
  <c r="X960" i="5" s="1"/>
  <c r="V961" i="5"/>
  <c r="E961" i="5"/>
  <c r="X961" i="5" s="1"/>
  <c r="V962" i="5"/>
  <c r="E962" i="5"/>
  <c r="X962" i="5" s="1"/>
  <c r="V963" i="5"/>
  <c r="E963" i="5"/>
  <c r="X963" i="5" s="1"/>
  <c r="V964" i="5"/>
  <c r="E964" i="5" s="1"/>
  <c r="X964" i="5" s="1"/>
  <c r="V965" i="5"/>
  <c r="E965" i="5"/>
  <c r="X965" i="5" s="1"/>
  <c r="V966" i="5"/>
  <c r="E966" i="5"/>
  <c r="X966" i="5" s="1"/>
  <c r="V967" i="5"/>
  <c r="E967" i="5"/>
  <c r="X967" i="5" s="1"/>
  <c r="V968" i="5"/>
  <c r="E968" i="5"/>
  <c r="X968" i="5" s="1"/>
  <c r="V969" i="5"/>
  <c r="E969" i="5"/>
  <c r="X969" i="5" s="1"/>
  <c r="V970" i="5"/>
  <c r="E970" i="5" s="1"/>
  <c r="X970" i="5" s="1"/>
  <c r="V971" i="5"/>
  <c r="E971" i="5"/>
  <c r="X971" i="5" s="1"/>
  <c r="V972" i="5"/>
  <c r="E972" i="5"/>
  <c r="X972" i="5" s="1"/>
  <c r="V973" i="5"/>
  <c r="E973" i="5"/>
  <c r="X973" i="5" s="1"/>
  <c r="V974" i="5"/>
  <c r="E974" i="5"/>
  <c r="X974" i="5" s="1"/>
  <c r="V975" i="5"/>
  <c r="E975" i="5"/>
  <c r="X975" i="5" s="1"/>
  <c r="V976" i="5"/>
  <c r="E976" i="5" s="1"/>
  <c r="X976" i="5" s="1"/>
  <c r="V977" i="5"/>
  <c r="E977" i="5"/>
  <c r="X977" i="5" s="1"/>
  <c r="V978" i="5"/>
  <c r="E978" i="5"/>
  <c r="X978" i="5" s="1"/>
  <c r="V979" i="5"/>
  <c r="E979" i="5"/>
  <c r="X979" i="5" s="1"/>
  <c r="V980" i="5"/>
  <c r="E980" i="5"/>
  <c r="X980" i="5" s="1"/>
  <c r="V981" i="5"/>
  <c r="E981" i="5"/>
  <c r="X981" i="5" s="1"/>
  <c r="V982" i="5"/>
  <c r="E982" i="5" s="1"/>
  <c r="X982" i="5" s="1"/>
  <c r="V983" i="5"/>
  <c r="E983" i="5"/>
  <c r="X983" i="5" s="1"/>
  <c r="V984" i="5"/>
  <c r="E984" i="5"/>
  <c r="X984" i="5" s="1"/>
  <c r="V985" i="5"/>
  <c r="E985" i="5"/>
  <c r="X985" i="5" s="1"/>
  <c r="V986" i="5"/>
  <c r="E986" i="5"/>
  <c r="X986" i="5" s="1"/>
  <c r="V987" i="5"/>
  <c r="E987" i="5"/>
  <c r="X987" i="5" s="1"/>
  <c r="V988" i="5"/>
  <c r="E988" i="5" s="1"/>
  <c r="X988" i="5" s="1"/>
  <c r="V989" i="5"/>
  <c r="E989" i="5"/>
  <c r="X989" i="5" s="1"/>
  <c r="V990" i="5"/>
  <c r="E990" i="5"/>
  <c r="X990" i="5" s="1"/>
  <c r="V991" i="5"/>
  <c r="E991" i="5"/>
  <c r="X991" i="5" s="1"/>
  <c r="V992" i="5"/>
  <c r="E992" i="5"/>
  <c r="X992" i="5" s="1"/>
  <c r="V993" i="5"/>
  <c r="E993" i="5"/>
  <c r="X993" i="5" s="1"/>
  <c r="V994" i="5"/>
  <c r="E994" i="5" s="1"/>
  <c r="X994" i="5" s="1"/>
  <c r="V995" i="5"/>
  <c r="E995" i="5"/>
  <c r="X995" i="5" s="1"/>
  <c r="V996" i="5"/>
  <c r="E996" i="5"/>
  <c r="X996" i="5" s="1"/>
  <c r="V997" i="5"/>
  <c r="E997" i="5"/>
  <c r="X997" i="5" s="1"/>
  <c r="V998" i="5"/>
  <c r="E998" i="5"/>
  <c r="X998" i="5" s="1"/>
  <c r="V999" i="5"/>
  <c r="E999" i="5"/>
  <c r="X999" i="5" s="1"/>
  <c r="V1000" i="5"/>
  <c r="E1000" i="5" s="1"/>
  <c r="X1000" i="5" s="1"/>
  <c r="V1001" i="5"/>
  <c r="E1001" i="5"/>
  <c r="X1001" i="5" s="1"/>
  <c r="V1002" i="5"/>
  <c r="E1002" i="5"/>
  <c r="X1002" i="5" s="1"/>
  <c r="V1003" i="5"/>
  <c r="E1003" i="5"/>
  <c r="X1003" i="5" s="1"/>
  <c r="V1004" i="5"/>
  <c r="E1004" i="5"/>
  <c r="X1004" i="5" s="1"/>
  <c r="V1005" i="5"/>
  <c r="E1005" i="5"/>
  <c r="X1005" i="5" s="1"/>
  <c r="V1006" i="5"/>
  <c r="E1006" i="5" s="1"/>
  <c r="X1006" i="5" s="1"/>
  <c r="V1007" i="5"/>
  <c r="E1007" i="5"/>
  <c r="X1007" i="5" s="1"/>
  <c r="V1008" i="5"/>
  <c r="E1008" i="5"/>
  <c r="X1008" i="5" s="1"/>
  <c r="V1009" i="5"/>
  <c r="E1009" i="5"/>
  <c r="X1009" i="5" s="1"/>
  <c r="V1010" i="5"/>
  <c r="E1010" i="5"/>
  <c r="X1010" i="5" s="1"/>
  <c r="V1011" i="5"/>
  <c r="E1011" i="5"/>
  <c r="X1011" i="5" s="1"/>
  <c r="V1012" i="5"/>
  <c r="E1012" i="5" s="1"/>
  <c r="X1012" i="5" s="1"/>
  <c r="V1013" i="5"/>
  <c r="E1013" i="5"/>
  <c r="X1013" i="5" s="1"/>
  <c r="V1014" i="5"/>
  <c r="E1014" i="5"/>
  <c r="X1014" i="5" s="1"/>
  <c r="V1015" i="5"/>
  <c r="E1015" i="5"/>
  <c r="X1015" i="5" s="1"/>
  <c r="V1016" i="5"/>
  <c r="E1016" i="5"/>
  <c r="X1016" i="5" s="1"/>
  <c r="V1017" i="5"/>
  <c r="E1017" i="5"/>
  <c r="X1017" i="5" s="1"/>
  <c r="V1018" i="5"/>
  <c r="E1018" i="5" s="1"/>
  <c r="X1018" i="5" s="1"/>
  <c r="V1019" i="5"/>
  <c r="E1019" i="5"/>
  <c r="X1019" i="5" s="1"/>
  <c r="V1020" i="5"/>
  <c r="E1020" i="5"/>
  <c r="X1020" i="5" s="1"/>
  <c r="V1021" i="5"/>
  <c r="E1021" i="5"/>
  <c r="X1021" i="5" s="1"/>
  <c r="V1022" i="5"/>
  <c r="E1022" i="5"/>
  <c r="X1022" i="5" s="1"/>
  <c r="V1023" i="5"/>
  <c r="E1023" i="5"/>
  <c r="X1023" i="5" s="1"/>
  <c r="V1024" i="5"/>
  <c r="E1024" i="5" s="1"/>
  <c r="X1024" i="5" s="1"/>
  <c r="V1025" i="5"/>
  <c r="E1025" i="5"/>
  <c r="X1025" i="5" s="1"/>
  <c r="V1026" i="5"/>
  <c r="E1026" i="5"/>
  <c r="X1026" i="5" s="1"/>
  <c r="V1027" i="5"/>
  <c r="E1027" i="5"/>
  <c r="X1027" i="5" s="1"/>
  <c r="V1028" i="5"/>
  <c r="E1028" i="5"/>
  <c r="X1028" i="5" s="1"/>
  <c r="V1029" i="5"/>
  <c r="E1029" i="5"/>
  <c r="X1029" i="5" s="1"/>
  <c r="V1030" i="5"/>
  <c r="E1030" i="5" s="1"/>
  <c r="X1030" i="5" s="1"/>
  <c r="V1031" i="5"/>
  <c r="E1031" i="5"/>
  <c r="X1031" i="5" s="1"/>
  <c r="V1032" i="5"/>
  <c r="E1032" i="5"/>
  <c r="X1032" i="5" s="1"/>
  <c r="V1033" i="5"/>
  <c r="E1033" i="5"/>
  <c r="X1033" i="5" s="1"/>
  <c r="V1034" i="5"/>
  <c r="E1034" i="5"/>
  <c r="X1034" i="5" s="1"/>
  <c r="V1035" i="5"/>
  <c r="E1035" i="5"/>
  <c r="X1035" i="5" s="1"/>
  <c r="V1036" i="5"/>
  <c r="E1036" i="5" s="1"/>
  <c r="X1036" i="5" s="1"/>
  <c r="V1037" i="5"/>
  <c r="E1037" i="5"/>
  <c r="X1037" i="5" s="1"/>
  <c r="V1038" i="5"/>
  <c r="E1038" i="5"/>
  <c r="X1038" i="5" s="1"/>
  <c r="V1039" i="5"/>
  <c r="E1039" i="5"/>
  <c r="X1039" i="5" s="1"/>
  <c r="V1040" i="5"/>
  <c r="E1040" i="5"/>
  <c r="X1040" i="5" s="1"/>
  <c r="V1041" i="5"/>
  <c r="E1041" i="5"/>
  <c r="X1041" i="5" s="1"/>
  <c r="V1042" i="5"/>
  <c r="E1042" i="5" s="1"/>
  <c r="X1042" i="5" s="1"/>
  <c r="V1043" i="5"/>
  <c r="E1043" i="5"/>
  <c r="X1043" i="5" s="1"/>
  <c r="V1044" i="5"/>
  <c r="E1044" i="5"/>
  <c r="X1044" i="5" s="1"/>
  <c r="V1045" i="5"/>
  <c r="E1045" i="5"/>
  <c r="X1045" i="5" s="1"/>
  <c r="V1046" i="5"/>
  <c r="E1046" i="5"/>
  <c r="X1046" i="5" s="1"/>
  <c r="V1047" i="5"/>
  <c r="E1047" i="5"/>
  <c r="X1047" i="5" s="1"/>
  <c r="V1048" i="5"/>
  <c r="E1048" i="5" s="1"/>
  <c r="X1048" i="5" s="1"/>
  <c r="V1049" i="5"/>
  <c r="E1049" i="5"/>
  <c r="X1049" i="5" s="1"/>
  <c r="V1050" i="5"/>
  <c r="E1050" i="5"/>
  <c r="X1050" i="5" s="1"/>
  <c r="V1051" i="5"/>
  <c r="E1051" i="5"/>
  <c r="X1051" i="5" s="1"/>
  <c r="V1052" i="5"/>
  <c r="E1052" i="5"/>
  <c r="X1052" i="5" s="1"/>
  <c r="V1053" i="5"/>
  <c r="E1053" i="5"/>
  <c r="X1053" i="5" s="1"/>
  <c r="V1054" i="5"/>
  <c r="E1054" i="5" s="1"/>
  <c r="X1054" i="5" s="1"/>
  <c r="V1055" i="5"/>
  <c r="E1055" i="5"/>
  <c r="X1055" i="5" s="1"/>
  <c r="V1056" i="5"/>
  <c r="E1056" i="5"/>
  <c r="X1056" i="5" s="1"/>
  <c r="V1057" i="5"/>
  <c r="E1057" i="5"/>
  <c r="X1057" i="5" s="1"/>
  <c r="V1058" i="5"/>
  <c r="E1058" i="5"/>
  <c r="X1058" i="5" s="1"/>
  <c r="V1059" i="5"/>
  <c r="E1059" i="5"/>
  <c r="X1059" i="5" s="1"/>
  <c r="V1060" i="5"/>
  <c r="E1060" i="5" s="1"/>
  <c r="X1060" i="5" s="1"/>
  <c r="V1061" i="5"/>
  <c r="E1061" i="5"/>
  <c r="X1061" i="5" s="1"/>
  <c r="V1062" i="5"/>
  <c r="E1062" i="5"/>
  <c r="X1062" i="5" s="1"/>
  <c r="V1063" i="5"/>
  <c r="E1063" i="5"/>
  <c r="X1063" i="5" s="1"/>
  <c r="V1064" i="5"/>
  <c r="E1064" i="5"/>
  <c r="X1064" i="5" s="1"/>
  <c r="V1065" i="5"/>
  <c r="E1065" i="5"/>
  <c r="X1065" i="5" s="1"/>
  <c r="V1066" i="5"/>
  <c r="E1066" i="5" s="1"/>
  <c r="X1066" i="5" s="1"/>
  <c r="V1067" i="5"/>
  <c r="E1067" i="5"/>
  <c r="X1067" i="5" s="1"/>
  <c r="V1068" i="5"/>
  <c r="E1068" i="5"/>
  <c r="X1068" i="5" s="1"/>
  <c r="V1069" i="5"/>
  <c r="E1069" i="5"/>
  <c r="X1069" i="5" s="1"/>
  <c r="V1070" i="5"/>
  <c r="E1070" i="5"/>
  <c r="X1070" i="5" s="1"/>
  <c r="V1071" i="5"/>
  <c r="E1071" i="5"/>
  <c r="X1071" i="5" s="1"/>
  <c r="V1072" i="5"/>
  <c r="E1072" i="5" s="1"/>
  <c r="X1072" i="5" s="1"/>
  <c r="V1073" i="5"/>
  <c r="E1073" i="5"/>
  <c r="X1073" i="5" s="1"/>
  <c r="V1074" i="5"/>
  <c r="E1074" i="5"/>
  <c r="X1074" i="5" s="1"/>
  <c r="V1075" i="5"/>
  <c r="E1075" i="5"/>
  <c r="X1075" i="5" s="1"/>
  <c r="V1076" i="5"/>
  <c r="E1076" i="5"/>
  <c r="X1076" i="5" s="1"/>
  <c r="V1077" i="5"/>
  <c r="E1077" i="5"/>
  <c r="X1077" i="5" s="1"/>
  <c r="V1078" i="5"/>
  <c r="E1078" i="5" s="1"/>
  <c r="X1078" i="5" s="1"/>
  <c r="V1079" i="5"/>
  <c r="E1079" i="5"/>
  <c r="X1079" i="5" s="1"/>
  <c r="V1080" i="5"/>
  <c r="E1080" i="5"/>
  <c r="X1080" i="5" s="1"/>
  <c r="V1081" i="5"/>
  <c r="E1081" i="5"/>
  <c r="X1081" i="5" s="1"/>
  <c r="V1082" i="5"/>
  <c r="E1082" i="5"/>
  <c r="X1082" i="5" s="1"/>
  <c r="V1083" i="5"/>
  <c r="E1083" i="5"/>
  <c r="X1083" i="5" s="1"/>
  <c r="V1084" i="5"/>
  <c r="E1084" i="5" s="1"/>
  <c r="X1084" i="5" s="1"/>
  <c r="V1085" i="5"/>
  <c r="E1085" i="5"/>
  <c r="X1085" i="5" s="1"/>
  <c r="V1086" i="5"/>
  <c r="E1086" i="5"/>
  <c r="X1086" i="5" s="1"/>
  <c r="V1087" i="5"/>
  <c r="E1087" i="5"/>
  <c r="X1087" i="5" s="1"/>
  <c r="V1088" i="5"/>
  <c r="E1088" i="5"/>
  <c r="X1088" i="5" s="1"/>
  <c r="V1089" i="5"/>
  <c r="E1089" i="5"/>
  <c r="X1089" i="5" s="1"/>
  <c r="V1090" i="5"/>
  <c r="E1090" i="5" s="1"/>
  <c r="X1090" i="5" s="1"/>
  <c r="V1091" i="5"/>
  <c r="E1091" i="5"/>
  <c r="X1091" i="5" s="1"/>
  <c r="V1092" i="5"/>
  <c r="E1092" i="5"/>
  <c r="X1092" i="5" s="1"/>
  <c r="V1093" i="5"/>
  <c r="E1093" i="5"/>
  <c r="X1093" i="5" s="1"/>
  <c r="V1094" i="5"/>
  <c r="E1094" i="5"/>
  <c r="X1094" i="5" s="1"/>
  <c r="V1095" i="5"/>
  <c r="E1095" i="5"/>
  <c r="X1095" i="5" s="1"/>
  <c r="V1096" i="5"/>
  <c r="E1096" i="5" s="1"/>
  <c r="X1096" i="5" s="1"/>
  <c r="V1097" i="5"/>
  <c r="E1097" i="5"/>
  <c r="X1097" i="5" s="1"/>
  <c r="V1098" i="5"/>
  <c r="E1098" i="5"/>
  <c r="X1098" i="5" s="1"/>
  <c r="V1099" i="5"/>
  <c r="E1099" i="5"/>
  <c r="X1099" i="5" s="1"/>
  <c r="V1100" i="5"/>
  <c r="E1100" i="5"/>
  <c r="X1100" i="5" s="1"/>
  <c r="V1101" i="5"/>
  <c r="E1101" i="5"/>
  <c r="X1101" i="5" s="1"/>
  <c r="V1102" i="5"/>
  <c r="E1102" i="5" s="1"/>
  <c r="X1102" i="5" s="1"/>
  <c r="V1103" i="5"/>
  <c r="E1103" i="5"/>
  <c r="X1103" i="5" s="1"/>
  <c r="V1104" i="5"/>
  <c r="E1104" i="5"/>
  <c r="X1104" i="5" s="1"/>
  <c r="V1105" i="5"/>
  <c r="E1105" i="5"/>
  <c r="X1105" i="5" s="1"/>
  <c r="V1106" i="5"/>
  <c r="E1106" i="5"/>
  <c r="X1106" i="5" s="1"/>
  <c r="V1107" i="5"/>
  <c r="E1107" i="5"/>
  <c r="X1107" i="5" s="1"/>
  <c r="V1108" i="5"/>
  <c r="E1108" i="5" s="1"/>
  <c r="X1108" i="5" s="1"/>
  <c r="V1109" i="5"/>
  <c r="E1109" i="5"/>
  <c r="X1109" i="5" s="1"/>
  <c r="V1110" i="5"/>
  <c r="E1110" i="5"/>
  <c r="X1110" i="5" s="1"/>
  <c r="V1111" i="5"/>
  <c r="E1111" i="5"/>
  <c r="X1111" i="5" s="1"/>
  <c r="V1112" i="5"/>
  <c r="E1112" i="5"/>
  <c r="X1112" i="5" s="1"/>
  <c r="V1113" i="5"/>
  <c r="E1113" i="5"/>
  <c r="X1113" i="5" s="1"/>
  <c r="V1114" i="5"/>
  <c r="E1114" i="5" s="1"/>
  <c r="X1114" i="5" s="1"/>
  <c r="V1115" i="5"/>
  <c r="E1115" i="5"/>
  <c r="X1115" i="5" s="1"/>
  <c r="V1116" i="5"/>
  <c r="E1116" i="5"/>
  <c r="X1116" i="5" s="1"/>
  <c r="V1117" i="5"/>
  <c r="E1117" i="5"/>
  <c r="X1117" i="5" s="1"/>
  <c r="V1118" i="5"/>
  <c r="E1118" i="5"/>
  <c r="X1118" i="5" s="1"/>
  <c r="V1119" i="5"/>
  <c r="E1119" i="5"/>
  <c r="X1119" i="5" s="1"/>
  <c r="V1120" i="5"/>
  <c r="E1120" i="5" s="1"/>
  <c r="X1120" i="5" s="1"/>
  <c r="V1121" i="5"/>
  <c r="E1121" i="5"/>
  <c r="X1121" i="5" s="1"/>
  <c r="V1122" i="5"/>
  <c r="E1122" i="5"/>
  <c r="X1122" i="5" s="1"/>
  <c r="V1123" i="5"/>
  <c r="E1123" i="5"/>
  <c r="X1123" i="5" s="1"/>
  <c r="V1124" i="5"/>
  <c r="E1124" i="5"/>
  <c r="X1124" i="5" s="1"/>
  <c r="V1125" i="5"/>
  <c r="E1125" i="5"/>
  <c r="X1125" i="5" s="1"/>
  <c r="V1126" i="5"/>
  <c r="E1126" i="5" s="1"/>
  <c r="X1126" i="5" s="1"/>
  <c r="V1127" i="5"/>
  <c r="E1127" i="5"/>
  <c r="X1127" i="5" s="1"/>
  <c r="V1128" i="5"/>
  <c r="E1128" i="5"/>
  <c r="X1128" i="5" s="1"/>
  <c r="V1129" i="5"/>
  <c r="E1129" i="5"/>
  <c r="X1129" i="5" s="1"/>
  <c r="V1130" i="5"/>
  <c r="E1130" i="5"/>
  <c r="X1130" i="5" s="1"/>
  <c r="V1131" i="5"/>
  <c r="E1131" i="5"/>
  <c r="X1131" i="5" s="1"/>
  <c r="V1132" i="5"/>
  <c r="E1132" i="5" s="1"/>
  <c r="X1132" i="5" s="1"/>
  <c r="V1133" i="5"/>
  <c r="E1133" i="5"/>
  <c r="X1133" i="5" s="1"/>
  <c r="V1134" i="5"/>
  <c r="E1134" i="5"/>
  <c r="X1134" i="5" s="1"/>
  <c r="V1135" i="5"/>
  <c r="E1135" i="5"/>
  <c r="X1135" i="5" s="1"/>
  <c r="V1136" i="5"/>
  <c r="E1136" i="5"/>
  <c r="X1136" i="5" s="1"/>
  <c r="V1137" i="5"/>
  <c r="E1137" i="5"/>
  <c r="X1137" i="5" s="1"/>
  <c r="V1138" i="5"/>
  <c r="E1138" i="5" s="1"/>
  <c r="X1138" i="5" s="1"/>
  <c r="V1139" i="5"/>
  <c r="E1139" i="5"/>
  <c r="X1139" i="5" s="1"/>
  <c r="V1140" i="5"/>
  <c r="E1140" i="5"/>
  <c r="X1140" i="5" s="1"/>
  <c r="V1141" i="5"/>
  <c r="E1141" i="5"/>
  <c r="X1141" i="5" s="1"/>
  <c r="V1142" i="5"/>
  <c r="E1142" i="5"/>
  <c r="X1142" i="5" s="1"/>
  <c r="V1143" i="5"/>
  <c r="E1143" i="5"/>
  <c r="X1143" i="5" s="1"/>
  <c r="V1144" i="5"/>
  <c r="E1144" i="5" s="1"/>
  <c r="X1144" i="5" s="1"/>
  <c r="V1145" i="5"/>
  <c r="E1145" i="5"/>
  <c r="X1145" i="5" s="1"/>
  <c r="V1146" i="5"/>
  <c r="E1146" i="5"/>
  <c r="X1146" i="5" s="1"/>
  <c r="V1147" i="5"/>
  <c r="E1147" i="5"/>
  <c r="X1147" i="5" s="1"/>
  <c r="V1148" i="5"/>
  <c r="E1148" i="5"/>
  <c r="X1148" i="5" s="1"/>
  <c r="V1149" i="5"/>
  <c r="E1149" i="5"/>
  <c r="X1149" i="5" s="1"/>
  <c r="V1150" i="5"/>
  <c r="E1150" i="5" s="1"/>
  <c r="X1150" i="5" s="1"/>
  <c r="V1151" i="5"/>
  <c r="E1151" i="5"/>
  <c r="X1151" i="5" s="1"/>
  <c r="V1152" i="5"/>
  <c r="E1152" i="5"/>
  <c r="X1152" i="5" s="1"/>
  <c r="V1153" i="5"/>
  <c r="E1153" i="5"/>
  <c r="X1153" i="5" s="1"/>
  <c r="V1154" i="5"/>
  <c r="E1154" i="5"/>
  <c r="X1154" i="5" s="1"/>
  <c r="V1155" i="5"/>
  <c r="E1155" i="5"/>
  <c r="X1155" i="5" s="1"/>
  <c r="V1156" i="5"/>
  <c r="E1156" i="5" s="1"/>
  <c r="X1156" i="5" s="1"/>
  <c r="V1157" i="5"/>
  <c r="E1157" i="5"/>
  <c r="X1157" i="5" s="1"/>
  <c r="V1158" i="5"/>
  <c r="E1158" i="5"/>
  <c r="X1158" i="5" s="1"/>
  <c r="V1159" i="5"/>
  <c r="E1159" i="5"/>
  <c r="X1159" i="5" s="1"/>
  <c r="V1160" i="5"/>
  <c r="E1160" i="5"/>
  <c r="X1160" i="5" s="1"/>
  <c r="V1161" i="5"/>
  <c r="E1161" i="5"/>
  <c r="X1161" i="5" s="1"/>
  <c r="V1162" i="5"/>
  <c r="E1162" i="5" s="1"/>
  <c r="X1162" i="5" s="1"/>
  <c r="V1163" i="5"/>
  <c r="E1163" i="5"/>
  <c r="X1163" i="5" s="1"/>
  <c r="V1164" i="5"/>
  <c r="E1164" i="5"/>
  <c r="X1164" i="5" s="1"/>
  <c r="V1165" i="5"/>
  <c r="E1165" i="5"/>
  <c r="X1165" i="5" s="1"/>
  <c r="V1166" i="5"/>
  <c r="E1166" i="5"/>
  <c r="X1166" i="5" s="1"/>
  <c r="V1167" i="5"/>
  <c r="E1167" i="5"/>
  <c r="X1167" i="5" s="1"/>
  <c r="V1168" i="5"/>
  <c r="E1168" i="5" s="1"/>
  <c r="X1168" i="5" s="1"/>
  <c r="V1169" i="5"/>
  <c r="E1169" i="5"/>
  <c r="X1169" i="5" s="1"/>
  <c r="V1170" i="5"/>
  <c r="E1170" i="5"/>
  <c r="X1170" i="5" s="1"/>
  <c r="V1171" i="5"/>
  <c r="E1171" i="5"/>
  <c r="X1171" i="5" s="1"/>
  <c r="V1172" i="5"/>
  <c r="E1172" i="5"/>
  <c r="X1172" i="5" s="1"/>
  <c r="V1173" i="5"/>
  <c r="E1173" i="5"/>
  <c r="X1173" i="5" s="1"/>
  <c r="V1174" i="5"/>
  <c r="E1174" i="5" s="1"/>
  <c r="X1174" i="5" s="1"/>
  <c r="V1175" i="5"/>
  <c r="E1175" i="5"/>
  <c r="X1175" i="5" s="1"/>
  <c r="V1176" i="5"/>
  <c r="E1176" i="5"/>
  <c r="X1176" i="5" s="1"/>
  <c r="V1177" i="5"/>
  <c r="E1177" i="5"/>
  <c r="X1177" i="5" s="1"/>
  <c r="V1178" i="5"/>
  <c r="E1178" i="5"/>
  <c r="X1178" i="5" s="1"/>
  <c r="V1179" i="5"/>
  <c r="E1179" i="5"/>
  <c r="X1179" i="5" s="1"/>
  <c r="V1180" i="5"/>
  <c r="E1180" i="5" s="1"/>
  <c r="X1180" i="5" s="1"/>
  <c r="V1181" i="5"/>
  <c r="E1181" i="5"/>
  <c r="X1181" i="5" s="1"/>
  <c r="V1182" i="5"/>
  <c r="E1182" i="5"/>
  <c r="X1182" i="5" s="1"/>
  <c r="V1183" i="5"/>
  <c r="E1183" i="5"/>
  <c r="X1183" i="5" s="1"/>
  <c r="V1184" i="5"/>
  <c r="E1184" i="5"/>
  <c r="X1184" i="5" s="1"/>
  <c r="V1185" i="5"/>
  <c r="E1185" i="5"/>
  <c r="X1185" i="5" s="1"/>
  <c r="V1186" i="5"/>
  <c r="E1186" i="5" s="1"/>
  <c r="X1186" i="5" s="1"/>
  <c r="V1187" i="5"/>
  <c r="E1187" i="5"/>
  <c r="X1187" i="5" s="1"/>
  <c r="V1188" i="5"/>
  <c r="E1188" i="5"/>
  <c r="X1188" i="5" s="1"/>
  <c r="V1189" i="5"/>
  <c r="E1189" i="5"/>
  <c r="X1189" i="5" s="1"/>
  <c r="V1190" i="5"/>
  <c r="E1190" i="5"/>
  <c r="X1190" i="5" s="1"/>
  <c r="V1191" i="5"/>
  <c r="E1191" i="5"/>
  <c r="X1191" i="5" s="1"/>
  <c r="V1192" i="5"/>
  <c r="E1192" i="5" s="1"/>
  <c r="X1192" i="5" s="1"/>
  <c r="V1193" i="5"/>
  <c r="E1193" i="5"/>
  <c r="X1193" i="5" s="1"/>
  <c r="V1194" i="5"/>
  <c r="E1194" i="5"/>
  <c r="X1194" i="5" s="1"/>
  <c r="V1195" i="5"/>
  <c r="E1195" i="5"/>
  <c r="X1195" i="5" s="1"/>
  <c r="V1196" i="5"/>
  <c r="E1196" i="5"/>
  <c r="X1196" i="5" s="1"/>
  <c r="V1197" i="5"/>
  <c r="E1197" i="5"/>
  <c r="X1197" i="5" s="1"/>
  <c r="V1198" i="5"/>
  <c r="E1198" i="5" s="1"/>
  <c r="X1198" i="5" s="1"/>
  <c r="V1199" i="5"/>
  <c r="E1199" i="5"/>
  <c r="X1199" i="5" s="1"/>
  <c r="V1200" i="5"/>
  <c r="E1200" i="5"/>
  <c r="X1200" i="5" s="1"/>
  <c r="V1201" i="5"/>
  <c r="E1201" i="5"/>
  <c r="X1201" i="5" s="1"/>
  <c r="V1202" i="5"/>
  <c r="E1202" i="5"/>
  <c r="X1202" i="5" s="1"/>
  <c r="V1203" i="5"/>
  <c r="E1203" i="5"/>
  <c r="X1203" i="5" s="1"/>
  <c r="V1204" i="5"/>
  <c r="E1204" i="5" s="1"/>
  <c r="X1204" i="5" s="1"/>
  <c r="V1205" i="5"/>
  <c r="E1205" i="5"/>
  <c r="X1205" i="5" s="1"/>
  <c r="V1206" i="5"/>
  <c r="E1206" i="5"/>
  <c r="X1206" i="5" s="1"/>
  <c r="V1207" i="5"/>
  <c r="E1207" i="5"/>
  <c r="X1207" i="5" s="1"/>
  <c r="V1208" i="5"/>
  <c r="E1208" i="5"/>
  <c r="X1208" i="5" s="1"/>
  <c r="V1209" i="5"/>
  <c r="E1209" i="5"/>
  <c r="X1209" i="5" s="1"/>
  <c r="V1210" i="5"/>
  <c r="E1210" i="5" s="1"/>
  <c r="X1210" i="5" s="1"/>
  <c r="V1211" i="5"/>
  <c r="E1211" i="5"/>
  <c r="X1211" i="5" s="1"/>
  <c r="V1212" i="5"/>
  <c r="E1212" i="5"/>
  <c r="X1212" i="5" s="1"/>
  <c r="V1213" i="5"/>
  <c r="E1213" i="5"/>
  <c r="X1213" i="5" s="1"/>
  <c r="V1214" i="5"/>
  <c r="E1214" i="5"/>
  <c r="X1214" i="5" s="1"/>
  <c r="V1215" i="5"/>
  <c r="E1215" i="5"/>
  <c r="X1215" i="5" s="1"/>
  <c r="V1216" i="5"/>
  <c r="E1216" i="5" s="1"/>
  <c r="X1216" i="5" s="1"/>
  <c r="V1217" i="5"/>
  <c r="E1217" i="5"/>
  <c r="X1217" i="5" s="1"/>
  <c r="V1218" i="5"/>
  <c r="E1218" i="5"/>
  <c r="X1218" i="5" s="1"/>
  <c r="V1219" i="5"/>
  <c r="E1219" i="5"/>
  <c r="X1219" i="5" s="1"/>
  <c r="V1220" i="5"/>
  <c r="E1220" i="5"/>
  <c r="X1220" i="5" s="1"/>
  <c r="V1221" i="5"/>
  <c r="E1221" i="5"/>
  <c r="X1221" i="5" s="1"/>
  <c r="V1222" i="5"/>
  <c r="E1222" i="5" s="1"/>
  <c r="X1222" i="5" s="1"/>
  <c r="V1223" i="5"/>
  <c r="E1223" i="5"/>
  <c r="X1223" i="5" s="1"/>
  <c r="V1224" i="5"/>
  <c r="E1224" i="5"/>
  <c r="X1224" i="5" s="1"/>
  <c r="V1225" i="5"/>
  <c r="E1225" i="5"/>
  <c r="X1225" i="5" s="1"/>
  <c r="V1226" i="5"/>
  <c r="E1226" i="5"/>
  <c r="X1226" i="5" s="1"/>
  <c r="V1227" i="5"/>
  <c r="E1227" i="5"/>
  <c r="X1227" i="5" s="1"/>
  <c r="V1228" i="5"/>
  <c r="E1228" i="5" s="1"/>
  <c r="X1228" i="5" s="1"/>
  <c r="V1229" i="5"/>
  <c r="E1229" i="5"/>
  <c r="X1229" i="5" s="1"/>
  <c r="V1230" i="5"/>
  <c r="E1230" i="5"/>
  <c r="X1230" i="5" s="1"/>
  <c r="V1231" i="5"/>
  <c r="E1231" i="5"/>
  <c r="X1231" i="5" s="1"/>
  <c r="V1232" i="5"/>
  <c r="E1232" i="5"/>
  <c r="X1232" i="5" s="1"/>
  <c r="V1233" i="5"/>
  <c r="E1233" i="5"/>
  <c r="X1233" i="5" s="1"/>
  <c r="V1234" i="5"/>
  <c r="E1234" i="5" s="1"/>
  <c r="X1234" i="5" s="1"/>
  <c r="V1235" i="5"/>
  <c r="E1235" i="5"/>
  <c r="X1235" i="5" s="1"/>
  <c r="V1236" i="5"/>
  <c r="E1236" i="5"/>
  <c r="X1236" i="5" s="1"/>
  <c r="V1237" i="5"/>
  <c r="E1237" i="5"/>
  <c r="X1237" i="5" s="1"/>
  <c r="V1238" i="5"/>
  <c r="E1238" i="5"/>
  <c r="X1238" i="5" s="1"/>
  <c r="V1239" i="5"/>
  <c r="E1239" i="5"/>
  <c r="X1239" i="5" s="1"/>
  <c r="V1240" i="5"/>
  <c r="E1240" i="5" s="1"/>
  <c r="X1240" i="5" s="1"/>
  <c r="V1241" i="5"/>
  <c r="E1241" i="5"/>
  <c r="X1241" i="5" s="1"/>
  <c r="V1242" i="5"/>
  <c r="E1242" i="5"/>
  <c r="X1242" i="5" s="1"/>
  <c r="V1243" i="5"/>
  <c r="E1243" i="5"/>
  <c r="X1243" i="5" s="1"/>
  <c r="V1244" i="5"/>
  <c r="E1244" i="5"/>
  <c r="X1244" i="5" s="1"/>
  <c r="V1245" i="5"/>
  <c r="E1245" i="5"/>
  <c r="X1245" i="5" s="1"/>
  <c r="V1246" i="5"/>
  <c r="E1246" i="5" s="1"/>
  <c r="X1246" i="5" s="1"/>
  <c r="V1247" i="5"/>
  <c r="E1247" i="5"/>
  <c r="X1247" i="5" s="1"/>
  <c r="V1248" i="5"/>
  <c r="E1248" i="5"/>
  <c r="X1248" i="5" s="1"/>
  <c r="V1249" i="5"/>
  <c r="E1249" i="5"/>
  <c r="X1249" i="5" s="1"/>
  <c r="V1250" i="5"/>
  <c r="E1250" i="5"/>
  <c r="X1250" i="5" s="1"/>
  <c r="V1251" i="5"/>
  <c r="E1251" i="5"/>
  <c r="X1251" i="5" s="1"/>
  <c r="V1252" i="5"/>
  <c r="E1252" i="5" s="1"/>
  <c r="X1252" i="5" s="1"/>
  <c r="V1253" i="5"/>
  <c r="E1253" i="5"/>
  <c r="X1253" i="5" s="1"/>
  <c r="V1254" i="5"/>
  <c r="E1254" i="5"/>
  <c r="X1254" i="5" s="1"/>
  <c r="V1255" i="5"/>
  <c r="E1255" i="5"/>
  <c r="X1255" i="5" s="1"/>
  <c r="V1256" i="5"/>
  <c r="E1256" i="5"/>
  <c r="X1256" i="5" s="1"/>
  <c r="V1257" i="5"/>
  <c r="E1257" i="5"/>
  <c r="X1257" i="5" s="1"/>
  <c r="V1258" i="5"/>
  <c r="E1258" i="5" s="1"/>
  <c r="X1258" i="5" s="1"/>
  <c r="V1259" i="5"/>
  <c r="E1259" i="5"/>
  <c r="X1259" i="5" s="1"/>
  <c r="V1260" i="5"/>
  <c r="E1260" i="5"/>
  <c r="X1260" i="5" s="1"/>
  <c r="V1261" i="5"/>
  <c r="E1261" i="5"/>
  <c r="X1261" i="5" s="1"/>
  <c r="V1262" i="5"/>
  <c r="E1262" i="5"/>
  <c r="X1262" i="5" s="1"/>
  <c r="V1263" i="5"/>
  <c r="E1263" i="5"/>
  <c r="X1263" i="5" s="1"/>
  <c r="V1264" i="5"/>
  <c r="E1264" i="5" s="1"/>
  <c r="X1264" i="5" s="1"/>
  <c r="V1265" i="5"/>
  <c r="E1265" i="5"/>
  <c r="X1265" i="5" s="1"/>
  <c r="V1266" i="5"/>
  <c r="E1266" i="5"/>
  <c r="X1266" i="5" s="1"/>
  <c r="V1267" i="5"/>
  <c r="E1267" i="5"/>
  <c r="X1267" i="5" s="1"/>
  <c r="V1268" i="5"/>
  <c r="E1268" i="5"/>
  <c r="X1268" i="5" s="1"/>
  <c r="V1269" i="5"/>
  <c r="E1269" i="5"/>
  <c r="X1269" i="5" s="1"/>
  <c r="V1270" i="5"/>
  <c r="E1270" i="5" s="1"/>
  <c r="X1270" i="5" s="1"/>
  <c r="V1271" i="5"/>
  <c r="E1271" i="5"/>
  <c r="X1271" i="5" s="1"/>
  <c r="V1272" i="5"/>
  <c r="E1272" i="5"/>
  <c r="X1272" i="5" s="1"/>
  <c r="V1273" i="5"/>
  <c r="E1273" i="5"/>
  <c r="X1273" i="5" s="1"/>
  <c r="V1274" i="5"/>
  <c r="E1274" i="5"/>
  <c r="X1274" i="5" s="1"/>
  <c r="V1275" i="5"/>
  <c r="E1275" i="5"/>
  <c r="X1275" i="5" s="1"/>
  <c r="V1276" i="5"/>
  <c r="E1276" i="5" s="1"/>
  <c r="X1276" i="5" s="1"/>
  <c r="V1277" i="5"/>
  <c r="E1277" i="5"/>
  <c r="X1277" i="5" s="1"/>
  <c r="V1278" i="5"/>
  <c r="E1278" i="5"/>
  <c r="X1278" i="5" s="1"/>
  <c r="V1279" i="5"/>
  <c r="E1279" i="5"/>
  <c r="X1279" i="5" s="1"/>
  <c r="V1280" i="5"/>
  <c r="E1280" i="5"/>
  <c r="X1280" i="5" s="1"/>
  <c r="V1281" i="5"/>
  <c r="E1281" i="5"/>
  <c r="X1281" i="5" s="1"/>
  <c r="V1282" i="5"/>
  <c r="E1282" i="5" s="1"/>
  <c r="X1282" i="5" s="1"/>
  <c r="V1283" i="5"/>
  <c r="E1283" i="5"/>
  <c r="X1283" i="5" s="1"/>
  <c r="V1284" i="5"/>
  <c r="E1284" i="5"/>
  <c r="X1284" i="5" s="1"/>
  <c r="V1285" i="5"/>
  <c r="E1285" i="5"/>
  <c r="X1285" i="5" s="1"/>
  <c r="V1286" i="5"/>
  <c r="E1286" i="5"/>
  <c r="X1286" i="5" s="1"/>
  <c r="V1287" i="5"/>
  <c r="E1287" i="5"/>
  <c r="X1287" i="5" s="1"/>
  <c r="V1288" i="5"/>
  <c r="E1288" i="5" s="1"/>
  <c r="X1288" i="5" s="1"/>
  <c r="V1289" i="5"/>
  <c r="E1289" i="5"/>
  <c r="X1289" i="5" s="1"/>
  <c r="V1290" i="5"/>
  <c r="E1290" i="5"/>
  <c r="X1290" i="5" s="1"/>
  <c r="V1291" i="5"/>
  <c r="E1291" i="5"/>
  <c r="X1291" i="5" s="1"/>
  <c r="V1292" i="5"/>
  <c r="E1292" i="5"/>
  <c r="X1292" i="5" s="1"/>
  <c r="V1293" i="5"/>
  <c r="E1293" i="5"/>
  <c r="X1293" i="5" s="1"/>
  <c r="V1294" i="5"/>
  <c r="E1294" i="5" s="1"/>
  <c r="X1294" i="5" s="1"/>
  <c r="V1295" i="5"/>
  <c r="E1295" i="5"/>
  <c r="X1295" i="5" s="1"/>
  <c r="V1296" i="5"/>
  <c r="E1296" i="5"/>
  <c r="X1296" i="5" s="1"/>
  <c r="V1297" i="5"/>
  <c r="E1297" i="5"/>
  <c r="X1297" i="5" s="1"/>
  <c r="V1298" i="5"/>
  <c r="E1298" i="5"/>
  <c r="X1298" i="5" s="1"/>
  <c r="V1299" i="5"/>
  <c r="E1299" i="5"/>
  <c r="X1299" i="5" s="1"/>
  <c r="V1300" i="5"/>
  <c r="E1300" i="5" s="1"/>
  <c r="X1300" i="5" s="1"/>
  <c r="V1301" i="5"/>
  <c r="E1301" i="5"/>
  <c r="X1301" i="5" s="1"/>
  <c r="V1302" i="5"/>
  <c r="E1302" i="5"/>
  <c r="X1302" i="5" s="1"/>
  <c r="V1303" i="5"/>
  <c r="E1303" i="5"/>
  <c r="X1303" i="5" s="1"/>
  <c r="V1304" i="5"/>
  <c r="E1304" i="5"/>
  <c r="X1304" i="5" s="1"/>
  <c r="V1305" i="5"/>
  <c r="E1305" i="5"/>
  <c r="X1305" i="5" s="1"/>
  <c r="V1306" i="5"/>
  <c r="E1306" i="5" s="1"/>
  <c r="X1306" i="5" s="1"/>
  <c r="V1307" i="5"/>
  <c r="E1307" i="5"/>
  <c r="X1307" i="5" s="1"/>
  <c r="V1308" i="5"/>
  <c r="E1308" i="5"/>
  <c r="X1308" i="5" s="1"/>
  <c r="V1309" i="5"/>
  <c r="E1309" i="5"/>
  <c r="X1309" i="5" s="1"/>
  <c r="V1310" i="5"/>
  <c r="E1310" i="5"/>
  <c r="X1310" i="5" s="1"/>
  <c r="V1311" i="5"/>
  <c r="E1311" i="5"/>
  <c r="X1311" i="5" s="1"/>
  <c r="V1312" i="5"/>
  <c r="E1312" i="5" s="1"/>
  <c r="X1312" i="5" s="1"/>
  <c r="V1313" i="5"/>
  <c r="E1313" i="5"/>
  <c r="X1313" i="5" s="1"/>
  <c r="V1314" i="5"/>
  <c r="E1314" i="5"/>
  <c r="X1314" i="5" s="1"/>
  <c r="V1315" i="5"/>
  <c r="E1315" i="5"/>
  <c r="X1315" i="5" s="1"/>
  <c r="V1316" i="5"/>
  <c r="E1316" i="5"/>
  <c r="X1316" i="5" s="1"/>
  <c r="V1317" i="5"/>
  <c r="E1317" i="5"/>
  <c r="X1317" i="5" s="1"/>
  <c r="V1318" i="5"/>
  <c r="E1318" i="5" s="1"/>
  <c r="X1318" i="5" s="1"/>
  <c r="V1319" i="5"/>
  <c r="E1319" i="5"/>
  <c r="X1319" i="5" s="1"/>
  <c r="V1320" i="5"/>
  <c r="E1320" i="5"/>
  <c r="X1320" i="5" s="1"/>
  <c r="V1321" i="5"/>
  <c r="E1321" i="5"/>
  <c r="X1321" i="5" s="1"/>
  <c r="V1322" i="5"/>
  <c r="E1322" i="5"/>
  <c r="X1322" i="5" s="1"/>
  <c r="V1323" i="5"/>
  <c r="E1323" i="5"/>
  <c r="X1323" i="5" s="1"/>
  <c r="V1324" i="5"/>
  <c r="E1324" i="5" s="1"/>
  <c r="X1324" i="5" s="1"/>
  <c r="V1325" i="5"/>
  <c r="E1325" i="5"/>
  <c r="X1325" i="5" s="1"/>
  <c r="V1326" i="5"/>
  <c r="E1326" i="5"/>
  <c r="X1326" i="5" s="1"/>
  <c r="V1327" i="5"/>
  <c r="E1327" i="5"/>
  <c r="X1327" i="5" s="1"/>
  <c r="V1328" i="5"/>
  <c r="E1328" i="5"/>
  <c r="X1328" i="5" s="1"/>
  <c r="V1329" i="5"/>
  <c r="E1329" i="5"/>
  <c r="X1329" i="5" s="1"/>
  <c r="V1330" i="5"/>
  <c r="E1330" i="5" s="1"/>
  <c r="X1330" i="5" s="1"/>
  <c r="V1331" i="5"/>
  <c r="E1331" i="5"/>
  <c r="X1331" i="5" s="1"/>
  <c r="V1332" i="5"/>
  <c r="E1332" i="5"/>
  <c r="X1332" i="5" s="1"/>
  <c r="V1333" i="5"/>
  <c r="E1333" i="5"/>
  <c r="X1333" i="5" s="1"/>
  <c r="V1334" i="5"/>
  <c r="E1334" i="5"/>
  <c r="X1334" i="5" s="1"/>
  <c r="V1335" i="5"/>
  <c r="E1335" i="5"/>
  <c r="X1335" i="5" s="1"/>
  <c r="V1336" i="5"/>
  <c r="E1336" i="5" s="1"/>
  <c r="X1336" i="5" s="1"/>
  <c r="V1337" i="5"/>
  <c r="E1337" i="5"/>
  <c r="X1337" i="5" s="1"/>
  <c r="V1338" i="5"/>
  <c r="E1338" i="5"/>
  <c r="X1338" i="5" s="1"/>
  <c r="V1339" i="5"/>
  <c r="E1339" i="5"/>
  <c r="X1339" i="5" s="1"/>
  <c r="V1340" i="5"/>
  <c r="E1340" i="5"/>
  <c r="X1340" i="5" s="1"/>
  <c r="V1341" i="5"/>
  <c r="E1341" i="5"/>
  <c r="X1341" i="5" s="1"/>
  <c r="V1342" i="5"/>
  <c r="E1342" i="5" s="1"/>
  <c r="X1342" i="5" s="1"/>
  <c r="V1343" i="5"/>
  <c r="E1343" i="5"/>
  <c r="X1343" i="5" s="1"/>
  <c r="V1344" i="5"/>
  <c r="E1344" i="5"/>
  <c r="X1344" i="5" s="1"/>
  <c r="V1345" i="5"/>
  <c r="E1345" i="5"/>
  <c r="X1345" i="5" s="1"/>
  <c r="V1346" i="5"/>
  <c r="E1346" i="5"/>
  <c r="X1346" i="5" s="1"/>
  <c r="V1347" i="5"/>
  <c r="E1347" i="5"/>
  <c r="X1347" i="5" s="1"/>
  <c r="V1348" i="5"/>
  <c r="E1348" i="5" s="1"/>
  <c r="X1348" i="5" s="1"/>
  <c r="V1349" i="5"/>
  <c r="E1349" i="5"/>
  <c r="X1349" i="5" s="1"/>
  <c r="V1350" i="5"/>
  <c r="E1350" i="5"/>
  <c r="X1350" i="5" s="1"/>
  <c r="V1351" i="5"/>
  <c r="E1351" i="5"/>
  <c r="X1351" i="5" s="1"/>
  <c r="V1352" i="5"/>
  <c r="E1352" i="5"/>
  <c r="X1352" i="5" s="1"/>
  <c r="V1353" i="5"/>
  <c r="E1353" i="5"/>
  <c r="X1353" i="5" s="1"/>
  <c r="V1354" i="5"/>
  <c r="E1354" i="5" s="1"/>
  <c r="X1354" i="5" s="1"/>
  <c r="V1355" i="5"/>
  <c r="E1355" i="5"/>
  <c r="X1355" i="5" s="1"/>
  <c r="V1356" i="5"/>
  <c r="E1356" i="5"/>
  <c r="X1356" i="5" s="1"/>
  <c r="V1357" i="5"/>
  <c r="E1357" i="5"/>
  <c r="X1357" i="5" s="1"/>
  <c r="V1358" i="5"/>
  <c r="E1358" i="5"/>
  <c r="X1358" i="5" s="1"/>
  <c r="V1359" i="5"/>
  <c r="E1359" i="5"/>
  <c r="X1359" i="5" s="1"/>
  <c r="V1360" i="5"/>
  <c r="E1360" i="5" s="1"/>
  <c r="X1360" i="5" s="1"/>
  <c r="V1361" i="5"/>
  <c r="E1361" i="5"/>
  <c r="X1361" i="5" s="1"/>
  <c r="V1362" i="5"/>
  <c r="E1362" i="5"/>
  <c r="X1362" i="5" s="1"/>
  <c r="V1363" i="5"/>
  <c r="E1363" i="5"/>
  <c r="X1363" i="5" s="1"/>
  <c r="V1364" i="5"/>
  <c r="E1364" i="5"/>
  <c r="X1364" i="5" s="1"/>
  <c r="V1365" i="5"/>
  <c r="E1365" i="5"/>
  <c r="X1365" i="5" s="1"/>
  <c r="V1366" i="5"/>
  <c r="E1366" i="5" s="1"/>
  <c r="X1366" i="5" s="1"/>
  <c r="V1367" i="5"/>
  <c r="E1367" i="5"/>
  <c r="X1367" i="5" s="1"/>
  <c r="V1368" i="5"/>
  <c r="E1368" i="5"/>
  <c r="X1368" i="5" s="1"/>
  <c r="V1369" i="5"/>
  <c r="E1369" i="5"/>
  <c r="X1369" i="5" s="1"/>
  <c r="V1370" i="5"/>
  <c r="E1370" i="5"/>
  <c r="X1370" i="5" s="1"/>
  <c r="V1371" i="5"/>
  <c r="E1371" i="5"/>
  <c r="X1371" i="5" s="1"/>
  <c r="V1372" i="5"/>
  <c r="E1372" i="5" s="1"/>
  <c r="X1372" i="5" s="1"/>
  <c r="V1373" i="5"/>
  <c r="E1373" i="5"/>
  <c r="X1373" i="5" s="1"/>
  <c r="V1374" i="5"/>
  <c r="E1374" i="5"/>
  <c r="X1374" i="5" s="1"/>
  <c r="V1375" i="5"/>
  <c r="E1375" i="5"/>
  <c r="X1375" i="5" s="1"/>
  <c r="V1376" i="5"/>
  <c r="E1376" i="5"/>
  <c r="X1376" i="5" s="1"/>
  <c r="V1377" i="5"/>
  <c r="E1377" i="5"/>
  <c r="X1377" i="5" s="1"/>
  <c r="V1378" i="5"/>
  <c r="E1378" i="5" s="1"/>
  <c r="X1378" i="5" s="1"/>
  <c r="V1379" i="5"/>
  <c r="E1379" i="5"/>
  <c r="X1379" i="5" s="1"/>
  <c r="V1380" i="5"/>
  <c r="E1380" i="5"/>
  <c r="X1380" i="5" s="1"/>
  <c r="V1381" i="5"/>
  <c r="E1381" i="5"/>
  <c r="X1381" i="5" s="1"/>
  <c r="V1382" i="5"/>
  <c r="E1382" i="5"/>
  <c r="X1382" i="5" s="1"/>
  <c r="V1383" i="5"/>
  <c r="E1383" i="5"/>
  <c r="X1383" i="5" s="1"/>
  <c r="V1384" i="5"/>
  <c r="E1384" i="5" s="1"/>
  <c r="X1384" i="5" s="1"/>
  <c r="V1385" i="5"/>
  <c r="E1385" i="5"/>
  <c r="X1385" i="5" s="1"/>
  <c r="V1386" i="5"/>
  <c r="E1386" i="5"/>
  <c r="X1386" i="5" s="1"/>
  <c r="V1387" i="5"/>
  <c r="E1387" i="5"/>
  <c r="X1387" i="5" s="1"/>
  <c r="V1388" i="5"/>
  <c r="E1388" i="5"/>
  <c r="X1388" i="5" s="1"/>
  <c r="V1389" i="5"/>
  <c r="E1389" i="5"/>
  <c r="X1389" i="5" s="1"/>
  <c r="V1390" i="5"/>
  <c r="E1390" i="5" s="1"/>
  <c r="X1390" i="5" s="1"/>
  <c r="V1391" i="5"/>
  <c r="E1391" i="5"/>
  <c r="X1391" i="5" s="1"/>
  <c r="V1392" i="5"/>
  <c r="E1392" i="5"/>
  <c r="X1392" i="5" s="1"/>
  <c r="V1393" i="5"/>
  <c r="E1393" i="5"/>
  <c r="X1393" i="5" s="1"/>
  <c r="V1394" i="5"/>
  <c r="E1394" i="5"/>
  <c r="X1394" i="5" s="1"/>
  <c r="V1395" i="5"/>
  <c r="E1395" i="5"/>
  <c r="X1395" i="5" s="1"/>
  <c r="V1396" i="5"/>
  <c r="E1396" i="5" s="1"/>
  <c r="X1396" i="5" s="1"/>
  <c r="V1397" i="5"/>
  <c r="E1397" i="5"/>
  <c r="X1397" i="5" s="1"/>
  <c r="V1398" i="5"/>
  <c r="E1398" i="5"/>
  <c r="X1398" i="5" s="1"/>
  <c r="V1399" i="5"/>
  <c r="E1399" i="5"/>
  <c r="X1399" i="5" s="1"/>
  <c r="V1400" i="5"/>
  <c r="E1400" i="5"/>
  <c r="X1400" i="5" s="1"/>
  <c r="V1401" i="5"/>
  <c r="E1401" i="5"/>
  <c r="X1401" i="5" s="1"/>
  <c r="V1402" i="5"/>
  <c r="E1402" i="5" s="1"/>
  <c r="X1402" i="5" s="1"/>
  <c r="V1403" i="5"/>
  <c r="E1403" i="5"/>
  <c r="X1403" i="5" s="1"/>
  <c r="V1404" i="5"/>
  <c r="E1404" i="5"/>
  <c r="X1404" i="5" s="1"/>
  <c r="V1405" i="5"/>
  <c r="E1405" i="5"/>
  <c r="X1405" i="5" s="1"/>
  <c r="V1406" i="5"/>
  <c r="E1406" i="5"/>
  <c r="X1406" i="5" s="1"/>
  <c r="V1407" i="5"/>
  <c r="E1407" i="5"/>
  <c r="X1407" i="5" s="1"/>
  <c r="V1408" i="5"/>
  <c r="E1408" i="5" s="1"/>
  <c r="X1408" i="5" s="1"/>
  <c r="V1409" i="5"/>
  <c r="E1409" i="5"/>
  <c r="X1409" i="5" s="1"/>
  <c r="V1410" i="5"/>
  <c r="E1410" i="5"/>
  <c r="X1410" i="5" s="1"/>
  <c r="V1411" i="5"/>
  <c r="E1411" i="5"/>
  <c r="X1411" i="5" s="1"/>
  <c r="V1412" i="5"/>
  <c r="E1412" i="5"/>
  <c r="X1412" i="5" s="1"/>
  <c r="V1413" i="5"/>
  <c r="E1413" i="5"/>
  <c r="X1413" i="5" s="1"/>
  <c r="V1414" i="5"/>
  <c r="E1414" i="5" s="1"/>
  <c r="X1414" i="5" s="1"/>
  <c r="V1415" i="5"/>
  <c r="E1415" i="5"/>
  <c r="X1415" i="5" s="1"/>
  <c r="V1416" i="5"/>
  <c r="E1416" i="5"/>
  <c r="X1416" i="5" s="1"/>
  <c r="V1417" i="5"/>
  <c r="E1417" i="5"/>
  <c r="X1417" i="5" s="1"/>
  <c r="V1418" i="5"/>
  <c r="E1418" i="5"/>
  <c r="X1418" i="5" s="1"/>
  <c r="V1419" i="5"/>
  <c r="E1419" i="5"/>
  <c r="X1419" i="5" s="1"/>
  <c r="V1420" i="5"/>
  <c r="E1420" i="5" s="1"/>
  <c r="X1420" i="5" s="1"/>
  <c r="V1421" i="5"/>
  <c r="E1421" i="5"/>
  <c r="X1421" i="5" s="1"/>
  <c r="V1422" i="5"/>
  <c r="E1422" i="5"/>
  <c r="X1422" i="5" s="1"/>
  <c r="V1423" i="5"/>
  <c r="E1423" i="5"/>
  <c r="X1423" i="5" s="1"/>
  <c r="V1424" i="5"/>
  <c r="E1424" i="5"/>
  <c r="X1424" i="5" s="1"/>
  <c r="V1425" i="5"/>
  <c r="E1425" i="5"/>
  <c r="X1425" i="5" s="1"/>
  <c r="V1426" i="5"/>
  <c r="E1426" i="5" s="1"/>
  <c r="X1426" i="5" s="1"/>
  <c r="V1427" i="5"/>
  <c r="E1427" i="5"/>
  <c r="X1427" i="5" s="1"/>
  <c r="V1428" i="5"/>
  <c r="E1428" i="5"/>
  <c r="X1428" i="5" s="1"/>
  <c r="V1429" i="5"/>
  <c r="E1429" i="5"/>
  <c r="X1429" i="5" s="1"/>
  <c r="V1430" i="5"/>
  <c r="E1430" i="5"/>
  <c r="X1430" i="5" s="1"/>
  <c r="V1431" i="5"/>
  <c r="E1431" i="5"/>
  <c r="X1431" i="5" s="1"/>
  <c r="V1432" i="5"/>
  <c r="E1432" i="5" s="1"/>
  <c r="X1432" i="5" s="1"/>
  <c r="V1433" i="5"/>
  <c r="E1433" i="5"/>
  <c r="X1433" i="5" s="1"/>
  <c r="V1434" i="5"/>
  <c r="E1434" i="5"/>
  <c r="X1434" i="5" s="1"/>
  <c r="V1435" i="5"/>
  <c r="E1435" i="5"/>
  <c r="X1435" i="5" s="1"/>
  <c r="V1436" i="5"/>
  <c r="E1436" i="5"/>
  <c r="X1436" i="5" s="1"/>
  <c r="V1437" i="5"/>
  <c r="E1437" i="5"/>
  <c r="X1437" i="5" s="1"/>
  <c r="V1438" i="5"/>
  <c r="E1438" i="5" s="1"/>
  <c r="X1438" i="5" s="1"/>
  <c r="V1439" i="5"/>
  <c r="E1439" i="5"/>
  <c r="X1439" i="5" s="1"/>
  <c r="V1440" i="5"/>
  <c r="E1440" i="5"/>
  <c r="X1440" i="5" s="1"/>
  <c r="V1441" i="5"/>
  <c r="E1441" i="5"/>
  <c r="X1441" i="5" s="1"/>
  <c r="V1442" i="5"/>
  <c r="E1442" i="5"/>
  <c r="X1442" i="5" s="1"/>
  <c r="V1443" i="5"/>
  <c r="E1443" i="5"/>
  <c r="X1443" i="5" s="1"/>
  <c r="V1444" i="5"/>
  <c r="E1444" i="5" s="1"/>
  <c r="X1444" i="5" s="1"/>
  <c r="V1445" i="5"/>
  <c r="E1445" i="5"/>
  <c r="X1445" i="5" s="1"/>
  <c r="V1446" i="5"/>
  <c r="E1446" i="5"/>
  <c r="X1446" i="5" s="1"/>
  <c r="V1447" i="5"/>
  <c r="E1447" i="5"/>
  <c r="X1447" i="5" s="1"/>
  <c r="V1448" i="5"/>
  <c r="E1448" i="5"/>
  <c r="X1448" i="5" s="1"/>
  <c r="V1449" i="5"/>
  <c r="E1449" i="5"/>
  <c r="X1449" i="5" s="1"/>
  <c r="V1450" i="5"/>
  <c r="E1450" i="5" s="1"/>
  <c r="X1450" i="5" s="1"/>
  <c r="V1451" i="5"/>
  <c r="E1451" i="5"/>
  <c r="X1451" i="5" s="1"/>
  <c r="V1452" i="5"/>
  <c r="E1452" i="5"/>
  <c r="X1452" i="5" s="1"/>
  <c r="V1453" i="5"/>
  <c r="E1453" i="5"/>
  <c r="X1453" i="5" s="1"/>
  <c r="V1454" i="5"/>
  <c r="E1454" i="5"/>
  <c r="X1454" i="5" s="1"/>
  <c r="V1455" i="5"/>
  <c r="E1455" i="5"/>
  <c r="X1455" i="5" s="1"/>
  <c r="V1456" i="5"/>
  <c r="E1456" i="5" s="1"/>
  <c r="X1456" i="5" s="1"/>
  <c r="V1457" i="5"/>
  <c r="E1457" i="5"/>
  <c r="X1457" i="5" s="1"/>
  <c r="V1458" i="5"/>
  <c r="E1458" i="5"/>
  <c r="X1458" i="5" s="1"/>
  <c r="V1459" i="5"/>
  <c r="E1459" i="5"/>
  <c r="X1459" i="5" s="1"/>
  <c r="V1460" i="5"/>
  <c r="E1460" i="5"/>
  <c r="X1460" i="5" s="1"/>
  <c r="V1461" i="5"/>
  <c r="E1461" i="5"/>
  <c r="X1461" i="5" s="1"/>
  <c r="V1462" i="5"/>
  <c r="E1462" i="5" s="1"/>
  <c r="X1462" i="5" s="1"/>
  <c r="V1463" i="5"/>
  <c r="E1463" i="5"/>
  <c r="X1463" i="5" s="1"/>
  <c r="V1464" i="5"/>
  <c r="E1464" i="5"/>
  <c r="X1464" i="5" s="1"/>
  <c r="V1465" i="5"/>
  <c r="E1465" i="5"/>
  <c r="X1465" i="5" s="1"/>
  <c r="V1466" i="5"/>
  <c r="E1466" i="5"/>
  <c r="X1466" i="5" s="1"/>
  <c r="V1467" i="5"/>
  <c r="E1467" i="5"/>
  <c r="X1467" i="5" s="1"/>
  <c r="V1468" i="5"/>
  <c r="E1468" i="5" s="1"/>
  <c r="X1468" i="5" s="1"/>
  <c r="V1469" i="5"/>
  <c r="E1469" i="5"/>
  <c r="X1469" i="5" s="1"/>
  <c r="V1470" i="5"/>
  <c r="E1470" i="5"/>
  <c r="X1470" i="5" s="1"/>
  <c r="V1471" i="5"/>
  <c r="E1471" i="5"/>
  <c r="X1471" i="5" s="1"/>
  <c r="V1472" i="5"/>
  <c r="E1472" i="5"/>
  <c r="X1472" i="5" s="1"/>
  <c r="V1473" i="5"/>
  <c r="E1473" i="5"/>
  <c r="X1473" i="5" s="1"/>
  <c r="V1474" i="5"/>
  <c r="E1474" i="5" s="1"/>
  <c r="X1474" i="5" s="1"/>
  <c r="V1475" i="5"/>
  <c r="E1475" i="5"/>
  <c r="X1475" i="5" s="1"/>
  <c r="V1476" i="5"/>
  <c r="E1476" i="5"/>
  <c r="X1476" i="5" s="1"/>
  <c r="V1477" i="5"/>
  <c r="E1477" i="5"/>
  <c r="X1477" i="5" s="1"/>
  <c r="V1478" i="5"/>
  <c r="E1478" i="5"/>
  <c r="X1478" i="5" s="1"/>
  <c r="V1479" i="5"/>
  <c r="E1479" i="5"/>
  <c r="X1479" i="5" s="1"/>
  <c r="V1480" i="5"/>
  <c r="E1480" i="5" s="1"/>
  <c r="X1480" i="5" s="1"/>
  <c r="V1481" i="5"/>
  <c r="E1481" i="5"/>
  <c r="X1481" i="5" s="1"/>
  <c r="V1482" i="5"/>
  <c r="E1482" i="5"/>
  <c r="X1482" i="5" s="1"/>
  <c r="V1483" i="5"/>
  <c r="E1483" i="5"/>
  <c r="X1483" i="5" s="1"/>
  <c r="V1484" i="5"/>
  <c r="E1484" i="5"/>
  <c r="X1484" i="5" s="1"/>
  <c r="V1485" i="5"/>
  <c r="E1485" i="5"/>
  <c r="X1485" i="5" s="1"/>
  <c r="V1486" i="5"/>
  <c r="E1486" i="5" s="1"/>
  <c r="X1486" i="5" s="1"/>
  <c r="V1487" i="5"/>
  <c r="E1487" i="5"/>
  <c r="X1487" i="5" s="1"/>
  <c r="V1488" i="5"/>
  <c r="E1488" i="5"/>
  <c r="X1488" i="5" s="1"/>
  <c r="V1489" i="5"/>
  <c r="E1489" i="5"/>
  <c r="X1489" i="5" s="1"/>
  <c r="V1490" i="5"/>
  <c r="E1490" i="5"/>
  <c r="X1490" i="5" s="1"/>
  <c r="V1491" i="5"/>
  <c r="E1491" i="5"/>
  <c r="X1491" i="5" s="1"/>
  <c r="V1492" i="5"/>
  <c r="E1492" i="5" s="1"/>
  <c r="X1492" i="5" s="1"/>
  <c r="V1493" i="5"/>
  <c r="E1493" i="5"/>
  <c r="X1493" i="5" s="1"/>
  <c r="V1494" i="5"/>
  <c r="E1494" i="5"/>
  <c r="X1494" i="5" s="1"/>
  <c r="V1495" i="5"/>
  <c r="E1495" i="5"/>
  <c r="X1495" i="5" s="1"/>
  <c r="V1496" i="5"/>
  <c r="E1496" i="5"/>
  <c r="X1496" i="5" s="1"/>
  <c r="V1497" i="5"/>
  <c r="E1497" i="5"/>
  <c r="X1497" i="5" s="1"/>
  <c r="V1498" i="5"/>
  <c r="E1498" i="5" s="1"/>
  <c r="X1498" i="5" s="1"/>
  <c r="V1499" i="5"/>
  <c r="E1499" i="5"/>
  <c r="X1499" i="5" s="1"/>
  <c r="V1500" i="5"/>
  <c r="E1500" i="5"/>
  <c r="X1500" i="5" s="1"/>
  <c r="V1501" i="5"/>
  <c r="E1501" i="5"/>
  <c r="X1501" i="5" s="1"/>
  <c r="V1502" i="5"/>
  <c r="E1502" i="5"/>
  <c r="X1502" i="5" s="1"/>
  <c r="V1503" i="5"/>
  <c r="E1503" i="5"/>
  <c r="X1503" i="5" s="1"/>
  <c r="V1504" i="5"/>
  <c r="E1504" i="5" s="1"/>
  <c r="X1504" i="5" s="1"/>
  <c r="V1505" i="5"/>
  <c r="E1505" i="5"/>
  <c r="X1505" i="5" s="1"/>
  <c r="V1506" i="5"/>
  <c r="E1506" i="5"/>
  <c r="X1506" i="5" s="1"/>
  <c r="V1507" i="5"/>
  <c r="E1507" i="5"/>
  <c r="X1507" i="5" s="1"/>
  <c r="V1508" i="5"/>
  <c r="E1508" i="5"/>
  <c r="X1508" i="5" s="1"/>
  <c r="V1509" i="5"/>
  <c r="E1509" i="5"/>
  <c r="X1509" i="5" s="1"/>
  <c r="V1510" i="5"/>
  <c r="E1510" i="5" s="1"/>
  <c r="X1510" i="5" s="1"/>
  <c r="V1511" i="5"/>
  <c r="E1511" i="5"/>
  <c r="X1511" i="5" s="1"/>
  <c r="V1512" i="5"/>
  <c r="E1512" i="5"/>
  <c r="X1512" i="5" s="1"/>
  <c r="V1513" i="5"/>
  <c r="E1513" i="5"/>
  <c r="X1513" i="5" s="1"/>
  <c r="V1514" i="5"/>
  <c r="E1514" i="5"/>
  <c r="X1514" i="5" s="1"/>
  <c r="V1515" i="5"/>
  <c r="E1515" i="5"/>
  <c r="X1515" i="5" s="1"/>
  <c r="V1516" i="5"/>
  <c r="E1516" i="5" s="1"/>
  <c r="X1516" i="5" s="1"/>
  <c r="V1517" i="5"/>
  <c r="E1517" i="5"/>
  <c r="X1517" i="5" s="1"/>
  <c r="V1518" i="5"/>
  <c r="E1518" i="5"/>
  <c r="X1518" i="5" s="1"/>
  <c r="V1519" i="5"/>
  <c r="E1519" i="5"/>
  <c r="X1519" i="5" s="1"/>
  <c r="V1520" i="5"/>
  <c r="E1520" i="5"/>
  <c r="X1520" i="5" s="1"/>
  <c r="V1521" i="5"/>
  <c r="E1521" i="5"/>
  <c r="X1521" i="5" s="1"/>
  <c r="V1522" i="5"/>
  <c r="E1522" i="5" s="1"/>
  <c r="X1522" i="5" s="1"/>
  <c r="V1523" i="5"/>
  <c r="E1523" i="5"/>
  <c r="X1523" i="5" s="1"/>
  <c r="V1524" i="5"/>
  <c r="E1524" i="5"/>
  <c r="X1524" i="5" s="1"/>
  <c r="V1525" i="5"/>
  <c r="E1525" i="5"/>
  <c r="X1525" i="5" s="1"/>
  <c r="V1526" i="5"/>
  <c r="E1526" i="5"/>
  <c r="X1526" i="5" s="1"/>
  <c r="V1527" i="5"/>
  <c r="E1527" i="5"/>
  <c r="X1527" i="5" s="1"/>
  <c r="V1528" i="5"/>
  <c r="E1528" i="5" s="1"/>
  <c r="X1528" i="5" s="1"/>
  <c r="V1529" i="5"/>
  <c r="E1529" i="5"/>
  <c r="X1529" i="5" s="1"/>
  <c r="V1530" i="5"/>
  <c r="E1530" i="5"/>
  <c r="X1530" i="5" s="1"/>
  <c r="V1531" i="5"/>
  <c r="E1531" i="5"/>
  <c r="X1531" i="5" s="1"/>
  <c r="V1532" i="5"/>
  <c r="E1532" i="5"/>
  <c r="X1532" i="5" s="1"/>
  <c r="V1533" i="5"/>
  <c r="E1533" i="5"/>
  <c r="X1533" i="5" s="1"/>
  <c r="V1534" i="5"/>
  <c r="E1534" i="5" s="1"/>
  <c r="X1534" i="5" s="1"/>
  <c r="V1535" i="5"/>
  <c r="E1535" i="5"/>
  <c r="X1535" i="5" s="1"/>
  <c r="V1536" i="5"/>
  <c r="E1536" i="5"/>
  <c r="X1536" i="5" s="1"/>
  <c r="V1537" i="5"/>
  <c r="E1537" i="5"/>
  <c r="X1537" i="5" s="1"/>
  <c r="V1538" i="5"/>
  <c r="E1538" i="5"/>
  <c r="X1538" i="5" s="1"/>
  <c r="V1539" i="5"/>
  <c r="E1539" i="5"/>
  <c r="X1539" i="5" s="1"/>
  <c r="V1540" i="5"/>
  <c r="E1540" i="5" s="1"/>
  <c r="X1540" i="5" s="1"/>
  <c r="V1541" i="5"/>
  <c r="E1541" i="5"/>
  <c r="X1541" i="5" s="1"/>
  <c r="V1542" i="5"/>
  <c r="E1542" i="5"/>
  <c r="X1542" i="5" s="1"/>
  <c r="V1543" i="5"/>
  <c r="E1543" i="5"/>
  <c r="X1543" i="5" s="1"/>
  <c r="V1544" i="5"/>
  <c r="E1544" i="5"/>
  <c r="X1544" i="5" s="1"/>
  <c r="V1545" i="5"/>
  <c r="E1545" i="5"/>
  <c r="X1545" i="5" s="1"/>
  <c r="V1546" i="5"/>
  <c r="E1546" i="5" s="1"/>
  <c r="X1546" i="5" s="1"/>
  <c r="V1547" i="5"/>
  <c r="E1547" i="5"/>
  <c r="X1547" i="5" s="1"/>
  <c r="V1548" i="5"/>
  <c r="E1548" i="5"/>
  <c r="X1548" i="5" s="1"/>
  <c r="V1549" i="5"/>
  <c r="E1549" i="5"/>
  <c r="X1549" i="5" s="1"/>
  <c r="V1550" i="5"/>
  <c r="E1550" i="5"/>
  <c r="X1550" i="5" s="1"/>
  <c r="V1551" i="5"/>
  <c r="E1551" i="5"/>
  <c r="X1551" i="5" s="1"/>
  <c r="V1552" i="5"/>
  <c r="E1552" i="5" s="1"/>
  <c r="X1552" i="5" s="1"/>
  <c r="V1553" i="5"/>
  <c r="E1553" i="5"/>
  <c r="X1553" i="5" s="1"/>
  <c r="V1554" i="5"/>
  <c r="E1554" i="5"/>
  <c r="X1554" i="5" s="1"/>
  <c r="V1555" i="5"/>
  <c r="E1555" i="5"/>
  <c r="X1555" i="5" s="1"/>
  <c r="V1556" i="5"/>
  <c r="E1556" i="5"/>
  <c r="X1556" i="5" s="1"/>
  <c r="V1557" i="5"/>
  <c r="E1557" i="5"/>
  <c r="X1557" i="5" s="1"/>
  <c r="V1558" i="5"/>
  <c r="E1558" i="5" s="1"/>
  <c r="X1558" i="5" s="1"/>
  <c r="V1559" i="5"/>
  <c r="E1559" i="5"/>
  <c r="X1559" i="5" s="1"/>
  <c r="V1560" i="5"/>
  <c r="E1560" i="5"/>
  <c r="X1560" i="5" s="1"/>
  <c r="V1561" i="5"/>
  <c r="E1561" i="5"/>
  <c r="X1561" i="5" s="1"/>
  <c r="V1562" i="5"/>
  <c r="E1562" i="5"/>
  <c r="X1562" i="5" s="1"/>
  <c r="V1563" i="5"/>
  <c r="E1563" i="5"/>
  <c r="X1563" i="5" s="1"/>
  <c r="V1564" i="5"/>
  <c r="E1564" i="5" s="1"/>
  <c r="X1564" i="5" s="1"/>
  <c r="V1565" i="5"/>
  <c r="E1565" i="5"/>
  <c r="X1565" i="5" s="1"/>
  <c r="V1566" i="5"/>
  <c r="E1566" i="5"/>
  <c r="X1566" i="5" s="1"/>
  <c r="V1567" i="5"/>
  <c r="E1567" i="5"/>
  <c r="X1567" i="5" s="1"/>
  <c r="V1568" i="5"/>
  <c r="E1568" i="5"/>
  <c r="X1568" i="5" s="1"/>
  <c r="V1569" i="5"/>
  <c r="E1569" i="5"/>
  <c r="X1569" i="5" s="1"/>
  <c r="V1570" i="5"/>
  <c r="E1570" i="5" s="1"/>
  <c r="X1570" i="5" s="1"/>
  <c r="V1571" i="5"/>
  <c r="E1571" i="5"/>
  <c r="X1571" i="5" s="1"/>
  <c r="V1572" i="5"/>
  <c r="E1572" i="5"/>
  <c r="X1572" i="5" s="1"/>
  <c r="V1573" i="5"/>
  <c r="E1573" i="5"/>
  <c r="X1573" i="5" s="1"/>
  <c r="V1574" i="5"/>
  <c r="E1574" i="5"/>
  <c r="X1574" i="5" s="1"/>
  <c r="V1575" i="5"/>
  <c r="E1575" i="5"/>
  <c r="X1575" i="5" s="1"/>
  <c r="V1576" i="5"/>
  <c r="E1576" i="5" s="1"/>
  <c r="X1576" i="5" s="1"/>
  <c r="V1577" i="5"/>
  <c r="E1577" i="5"/>
  <c r="X1577" i="5" s="1"/>
  <c r="V1578" i="5"/>
  <c r="E1578" i="5"/>
  <c r="X1578" i="5" s="1"/>
  <c r="V1579" i="5"/>
  <c r="E1579" i="5"/>
  <c r="X1579" i="5" s="1"/>
  <c r="V1580" i="5"/>
  <c r="E1580" i="5"/>
  <c r="X1580" i="5" s="1"/>
  <c r="V1581" i="5"/>
  <c r="E1581" i="5"/>
  <c r="X1581" i="5" s="1"/>
  <c r="V1582" i="5"/>
  <c r="E1582" i="5" s="1"/>
  <c r="X1582" i="5" s="1"/>
  <c r="V1583" i="5"/>
  <c r="E1583" i="5"/>
  <c r="X1583" i="5" s="1"/>
  <c r="V1584" i="5"/>
  <c r="E1584" i="5"/>
  <c r="X1584" i="5" s="1"/>
  <c r="V1585" i="5"/>
  <c r="E1585" i="5"/>
  <c r="X1585" i="5" s="1"/>
  <c r="V1586" i="5"/>
  <c r="E1586" i="5"/>
  <c r="X1586" i="5" s="1"/>
  <c r="V1587" i="5"/>
  <c r="E1587" i="5"/>
  <c r="X1587" i="5" s="1"/>
  <c r="V1588" i="5"/>
  <c r="E1588" i="5" s="1"/>
  <c r="X1588" i="5" s="1"/>
  <c r="V1589" i="5"/>
  <c r="E1589" i="5"/>
  <c r="X1589" i="5" s="1"/>
  <c r="V1590" i="5"/>
  <c r="E1590" i="5"/>
  <c r="X1590" i="5" s="1"/>
  <c r="V1591" i="5"/>
  <c r="E1591" i="5"/>
  <c r="X1591" i="5" s="1"/>
  <c r="V1592" i="5"/>
  <c r="E1592" i="5"/>
  <c r="X1592" i="5" s="1"/>
  <c r="V1593" i="5"/>
  <c r="E1593" i="5"/>
  <c r="X1593" i="5" s="1"/>
  <c r="V1594" i="5"/>
  <c r="E1594" i="5" s="1"/>
  <c r="X1594" i="5" s="1"/>
  <c r="V1595" i="5"/>
  <c r="E1595" i="5"/>
  <c r="X1595" i="5" s="1"/>
  <c r="V1596" i="5"/>
  <c r="E1596" i="5"/>
  <c r="X1596" i="5" s="1"/>
  <c r="V1597" i="5"/>
  <c r="E1597" i="5"/>
  <c r="X1597" i="5" s="1"/>
  <c r="V1598" i="5"/>
  <c r="E1598" i="5"/>
  <c r="X1598" i="5" s="1"/>
  <c r="V1599" i="5"/>
  <c r="E1599" i="5"/>
  <c r="X1599" i="5" s="1"/>
  <c r="V1600" i="5"/>
  <c r="E1600" i="5" s="1"/>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s="1"/>
  <c r="X2504" i="5" s="1"/>
  <c r="C123" i="6"/>
  <c r="C122" i="6"/>
  <c r="C121" i="6"/>
  <c r="C120" i="6"/>
  <c r="G103" i="6"/>
  <c r="G102" i="6"/>
  <c r="G101" i="6"/>
  <c r="G100" i="6"/>
  <c r="G88" i="6"/>
  <c r="G87" i="6"/>
  <c r="G86" i="6"/>
  <c r="G85" i="6"/>
  <c r="G84" i="6"/>
  <c r="G83" i="6"/>
  <c r="G77" i="6"/>
  <c r="G76" i="6"/>
  <c r="G75" i="6"/>
  <c r="G74" i="6"/>
  <c r="G72" i="6"/>
  <c r="J74" i="6"/>
  <c r="G66" i="6"/>
  <c r="G65" i="6"/>
  <c r="G64" i="6"/>
  <c r="G63" i="6"/>
  <c r="G62" i="6"/>
  <c r="G61" i="6"/>
  <c r="G55" i="6"/>
  <c r="G54" i="6"/>
  <c r="G53" i="6"/>
  <c r="G52" i="6"/>
  <c r="G51" i="6"/>
  <c r="G50" i="6"/>
  <c r="G44" i="6"/>
  <c r="G43" i="6"/>
  <c r="G42" i="6"/>
  <c r="G41" i="6"/>
  <c r="G40" i="6"/>
  <c r="G39" i="6"/>
  <c r="G33" i="6"/>
  <c r="G32" i="6"/>
  <c r="G31" i="6"/>
  <c r="G30" i="6"/>
  <c r="G29" i="6"/>
  <c r="G28" i="6"/>
  <c r="G17" i="6"/>
  <c r="G9" i="6"/>
  <c r="H9" i="6" s="1"/>
  <c r="D9" i="6" s="1"/>
  <c r="C37" i="6"/>
  <c r="C36" i="6"/>
  <c r="C35" i="6"/>
  <c r="C34" i="6"/>
  <c r="I33" i="6"/>
  <c r="J33" i="6"/>
  <c r="I32" i="6"/>
  <c r="J32" i="6"/>
  <c r="I31" i="6"/>
  <c r="J31" i="6"/>
  <c r="J30" i="6"/>
  <c r="I29" i="6"/>
  <c r="J29" i="6"/>
  <c r="B155" i="5"/>
  <c r="B156" i="5"/>
  <c r="T156" i="5" s="1"/>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T400" i="5" s="1"/>
  <c r="B401" i="5"/>
  <c r="B402" i="5"/>
  <c r="B403" i="5"/>
  <c r="B404" i="5"/>
  <c r="B405" i="5"/>
  <c r="B406" i="5"/>
  <c r="B407" i="5"/>
  <c r="B408" i="5"/>
  <c r="B409" i="5"/>
  <c r="B410" i="5"/>
  <c r="B411" i="5"/>
  <c r="B412" i="5"/>
  <c r="S412" i="5" s="1"/>
  <c r="B413" i="5"/>
  <c r="B414" i="5"/>
  <c r="B415" i="5"/>
  <c r="B416" i="5"/>
  <c r="B417" i="5"/>
  <c r="B418" i="5"/>
  <c r="B419" i="5"/>
  <c r="B420" i="5"/>
  <c r="B421" i="5"/>
  <c r="B422" i="5"/>
  <c r="B423" i="5"/>
  <c r="B424" i="5"/>
  <c r="T424" i="5" s="1"/>
  <c r="B425" i="5"/>
  <c r="B426" i="5"/>
  <c r="B427" i="5"/>
  <c r="B428" i="5"/>
  <c r="B429" i="5"/>
  <c r="B430" i="5"/>
  <c r="B431" i="5"/>
  <c r="B432" i="5"/>
  <c r="B433" i="5"/>
  <c r="B434" i="5"/>
  <c r="B435" i="5"/>
  <c r="B436" i="5"/>
  <c r="T436" i="5" s="1"/>
  <c r="B437" i="5"/>
  <c r="B438" i="5"/>
  <c r="B439" i="5"/>
  <c r="B440" i="5"/>
  <c r="B441" i="5"/>
  <c r="B442" i="5"/>
  <c r="B443" i="5"/>
  <c r="B444" i="5"/>
  <c r="B445" i="5"/>
  <c r="B446" i="5"/>
  <c r="B447" i="5"/>
  <c r="B448" i="5"/>
  <c r="S448" i="5" s="1"/>
  <c r="B449" i="5"/>
  <c r="B450" i="5"/>
  <c r="B451" i="5"/>
  <c r="B452" i="5"/>
  <c r="B453" i="5"/>
  <c r="B454" i="5"/>
  <c r="B455" i="5"/>
  <c r="B456" i="5"/>
  <c r="B457" i="5"/>
  <c r="B458" i="5"/>
  <c r="B459" i="5"/>
  <c r="B460" i="5"/>
  <c r="T460" i="5" s="1"/>
  <c r="B461" i="5"/>
  <c r="B462" i="5"/>
  <c r="B463" i="5"/>
  <c r="B464" i="5"/>
  <c r="B465" i="5"/>
  <c r="B466" i="5"/>
  <c r="B467" i="5"/>
  <c r="B468" i="5"/>
  <c r="B469" i="5"/>
  <c r="B470" i="5"/>
  <c r="B471" i="5"/>
  <c r="B472" i="5"/>
  <c r="S472" i="5" s="1"/>
  <c r="B473" i="5"/>
  <c r="B474" i="5"/>
  <c r="B475" i="5"/>
  <c r="B476" i="5"/>
  <c r="B477" i="5"/>
  <c r="B478" i="5"/>
  <c r="B479" i="5"/>
  <c r="B480" i="5"/>
  <c r="B481" i="5"/>
  <c r="B482" i="5"/>
  <c r="B483" i="5"/>
  <c r="B484" i="5"/>
  <c r="T484" i="5" s="1"/>
  <c r="B485" i="5"/>
  <c r="B486" i="5"/>
  <c r="B487" i="5"/>
  <c r="B488" i="5"/>
  <c r="B489" i="5"/>
  <c r="B490" i="5"/>
  <c r="B491" i="5"/>
  <c r="B492" i="5"/>
  <c r="B493" i="5"/>
  <c r="B494" i="5"/>
  <c r="B495" i="5"/>
  <c r="B496" i="5"/>
  <c r="S496" i="5" s="1"/>
  <c r="B497" i="5"/>
  <c r="B498" i="5"/>
  <c r="B499" i="5"/>
  <c r="B500" i="5"/>
  <c r="B501" i="5"/>
  <c r="B502" i="5"/>
  <c r="B503" i="5"/>
  <c r="B504" i="5"/>
  <c r="B505" i="5"/>
  <c r="B506" i="5"/>
  <c r="B507" i="5"/>
  <c r="B508" i="5"/>
  <c r="S508" i="5" s="1"/>
  <c r="B509" i="5"/>
  <c r="B510" i="5"/>
  <c r="B511" i="5"/>
  <c r="B512" i="5"/>
  <c r="B513" i="5"/>
  <c r="B514" i="5"/>
  <c r="B515" i="5"/>
  <c r="B516" i="5"/>
  <c r="B517" i="5"/>
  <c r="B518" i="5"/>
  <c r="B519" i="5"/>
  <c r="B520" i="5"/>
  <c r="S520" i="5" s="1"/>
  <c r="B521" i="5"/>
  <c r="B522" i="5"/>
  <c r="B523" i="5"/>
  <c r="B524" i="5"/>
  <c r="B525" i="5"/>
  <c r="B526" i="5"/>
  <c r="B527" i="5"/>
  <c r="B528" i="5"/>
  <c r="B529" i="5"/>
  <c r="B530" i="5"/>
  <c r="B531" i="5"/>
  <c r="B532" i="5"/>
  <c r="S532" i="5" s="1"/>
  <c r="B533" i="5"/>
  <c r="B534" i="5"/>
  <c r="B535" i="5"/>
  <c r="B536" i="5"/>
  <c r="B537" i="5"/>
  <c r="B538" i="5"/>
  <c r="B539" i="5"/>
  <c r="B540" i="5"/>
  <c r="B541" i="5"/>
  <c r="B542" i="5"/>
  <c r="B543" i="5"/>
  <c r="B544" i="5"/>
  <c r="S544" i="5" s="1"/>
  <c r="B545" i="5"/>
  <c r="B546" i="5"/>
  <c r="B547" i="5"/>
  <c r="B548" i="5"/>
  <c r="B549" i="5"/>
  <c r="B550" i="5"/>
  <c r="B551" i="5"/>
  <c r="B552" i="5"/>
  <c r="B553" i="5"/>
  <c r="B554" i="5"/>
  <c r="B555" i="5"/>
  <c r="B556" i="5"/>
  <c r="S556" i="5" s="1"/>
  <c r="B557" i="5"/>
  <c r="B558" i="5"/>
  <c r="B559" i="5"/>
  <c r="B560" i="5"/>
  <c r="B561" i="5"/>
  <c r="B562" i="5"/>
  <c r="B563" i="5"/>
  <c r="B564" i="5"/>
  <c r="B565" i="5"/>
  <c r="B566" i="5"/>
  <c r="B567" i="5"/>
  <c r="B568" i="5"/>
  <c r="T568" i="5" s="1"/>
  <c r="B569" i="5"/>
  <c r="B570" i="5"/>
  <c r="B571" i="5"/>
  <c r="B572" i="5"/>
  <c r="B573" i="5"/>
  <c r="B574" i="5"/>
  <c r="B575" i="5"/>
  <c r="B576" i="5"/>
  <c r="B577" i="5"/>
  <c r="B578" i="5"/>
  <c r="B579" i="5"/>
  <c r="B580" i="5"/>
  <c r="T580" i="5" s="1"/>
  <c r="B581" i="5"/>
  <c r="B582" i="5"/>
  <c r="B583" i="5"/>
  <c r="B584" i="5"/>
  <c r="B585" i="5"/>
  <c r="B586" i="5"/>
  <c r="B587" i="5"/>
  <c r="B588" i="5"/>
  <c r="B589" i="5"/>
  <c r="B590" i="5"/>
  <c r="B591" i="5"/>
  <c r="B592" i="5"/>
  <c r="S592" i="5" s="1"/>
  <c r="B593" i="5"/>
  <c r="B594" i="5"/>
  <c r="B595" i="5"/>
  <c r="B596" i="5"/>
  <c r="B597" i="5"/>
  <c r="B598" i="5"/>
  <c r="B599" i="5"/>
  <c r="B600" i="5"/>
  <c r="B601" i="5"/>
  <c r="B602" i="5"/>
  <c r="B603" i="5"/>
  <c r="B604" i="5"/>
  <c r="T604" i="5" s="1"/>
  <c r="B605" i="5"/>
  <c r="B606" i="5"/>
  <c r="B607" i="5"/>
  <c r="B608" i="5"/>
  <c r="B609" i="5"/>
  <c r="B610" i="5"/>
  <c r="B611" i="5"/>
  <c r="B612" i="5"/>
  <c r="B613" i="5"/>
  <c r="B614" i="5"/>
  <c r="B615" i="5"/>
  <c r="B616" i="5"/>
  <c r="T616" i="5" s="1"/>
  <c r="B617" i="5"/>
  <c r="B618" i="5"/>
  <c r="B619" i="5"/>
  <c r="B620" i="5"/>
  <c r="B621" i="5"/>
  <c r="B622" i="5"/>
  <c r="B623" i="5"/>
  <c r="B624" i="5"/>
  <c r="B625" i="5"/>
  <c r="B626" i="5"/>
  <c r="B627" i="5"/>
  <c r="B628" i="5"/>
  <c r="S628" i="5" s="1"/>
  <c r="B629" i="5"/>
  <c r="B630" i="5"/>
  <c r="B631" i="5"/>
  <c r="B632" i="5"/>
  <c r="B633" i="5"/>
  <c r="B634" i="5"/>
  <c r="B635" i="5"/>
  <c r="B636" i="5"/>
  <c r="B637" i="5"/>
  <c r="B638" i="5"/>
  <c r="B639" i="5"/>
  <c r="B640" i="5"/>
  <c r="T640" i="5" s="1"/>
  <c r="B641" i="5"/>
  <c r="B642" i="5"/>
  <c r="B643" i="5"/>
  <c r="B644" i="5"/>
  <c r="B645" i="5"/>
  <c r="B646" i="5"/>
  <c r="B647" i="5"/>
  <c r="B648" i="5"/>
  <c r="B649" i="5"/>
  <c r="B650" i="5"/>
  <c r="B651" i="5"/>
  <c r="B652" i="5"/>
  <c r="T652" i="5" s="1"/>
  <c r="B653" i="5"/>
  <c r="B654" i="5"/>
  <c r="B655" i="5"/>
  <c r="B656" i="5"/>
  <c r="B657" i="5"/>
  <c r="B658" i="5"/>
  <c r="B659" i="5"/>
  <c r="B660" i="5"/>
  <c r="B661" i="5"/>
  <c r="B662" i="5"/>
  <c r="B663" i="5"/>
  <c r="B664" i="5"/>
  <c r="T664" i="5" s="1"/>
  <c r="B665" i="5"/>
  <c r="B666" i="5"/>
  <c r="B667" i="5"/>
  <c r="B668" i="5"/>
  <c r="B669" i="5"/>
  <c r="B670" i="5"/>
  <c r="B671" i="5"/>
  <c r="B672" i="5"/>
  <c r="B673" i="5"/>
  <c r="B674" i="5"/>
  <c r="B675" i="5"/>
  <c r="B676" i="5"/>
  <c r="T676" i="5" s="1"/>
  <c r="B677" i="5"/>
  <c r="B678" i="5"/>
  <c r="B679" i="5"/>
  <c r="B680" i="5"/>
  <c r="B681" i="5"/>
  <c r="B682" i="5"/>
  <c r="B683" i="5"/>
  <c r="B684" i="5"/>
  <c r="B685" i="5"/>
  <c r="B686" i="5"/>
  <c r="B687" i="5"/>
  <c r="B688" i="5"/>
  <c r="T688" i="5" s="1"/>
  <c r="B689" i="5"/>
  <c r="B690" i="5"/>
  <c r="B691" i="5"/>
  <c r="B692" i="5"/>
  <c r="B693" i="5"/>
  <c r="B694" i="5"/>
  <c r="B695" i="5"/>
  <c r="B696" i="5"/>
  <c r="B697" i="5"/>
  <c r="B698" i="5"/>
  <c r="B699" i="5"/>
  <c r="B700" i="5"/>
  <c r="T700" i="5" s="1"/>
  <c r="B701" i="5"/>
  <c r="B702" i="5"/>
  <c r="B703" i="5"/>
  <c r="B704" i="5"/>
  <c r="B705" i="5"/>
  <c r="B706" i="5"/>
  <c r="B707" i="5"/>
  <c r="B708" i="5"/>
  <c r="B709" i="5"/>
  <c r="B710" i="5"/>
  <c r="B711" i="5"/>
  <c r="B712" i="5"/>
  <c r="S712" i="5" s="1"/>
  <c r="B713" i="5"/>
  <c r="B714" i="5"/>
  <c r="B715" i="5"/>
  <c r="B716" i="5"/>
  <c r="B717" i="5"/>
  <c r="B718" i="5"/>
  <c r="B719" i="5"/>
  <c r="B720" i="5"/>
  <c r="B721" i="5"/>
  <c r="B722" i="5"/>
  <c r="B723" i="5"/>
  <c r="B724" i="5"/>
  <c r="T724" i="5" s="1"/>
  <c r="B725" i="5"/>
  <c r="B726" i="5"/>
  <c r="B727" i="5"/>
  <c r="B728" i="5"/>
  <c r="B729" i="5"/>
  <c r="B730" i="5"/>
  <c r="B731" i="5"/>
  <c r="B732" i="5"/>
  <c r="B733" i="5"/>
  <c r="B734" i="5"/>
  <c r="B735" i="5"/>
  <c r="B736" i="5"/>
  <c r="T736" i="5" s="1"/>
  <c r="B737" i="5"/>
  <c r="B738" i="5"/>
  <c r="B739" i="5"/>
  <c r="B740" i="5"/>
  <c r="B741" i="5"/>
  <c r="B742" i="5"/>
  <c r="B743" i="5"/>
  <c r="B744" i="5"/>
  <c r="B745" i="5"/>
  <c r="B746" i="5"/>
  <c r="B747" i="5"/>
  <c r="B748" i="5"/>
  <c r="S748" i="5" s="1"/>
  <c r="B749" i="5"/>
  <c r="B750" i="5"/>
  <c r="B751" i="5"/>
  <c r="B752" i="5"/>
  <c r="B753" i="5"/>
  <c r="B754" i="5"/>
  <c r="B755" i="5"/>
  <c r="B756" i="5"/>
  <c r="B757" i="5"/>
  <c r="B758" i="5"/>
  <c r="B759" i="5"/>
  <c r="B760" i="5"/>
  <c r="S760" i="5" s="1"/>
  <c r="B761" i="5"/>
  <c r="B762" i="5"/>
  <c r="B763" i="5"/>
  <c r="B764" i="5"/>
  <c r="B765" i="5"/>
  <c r="B766" i="5"/>
  <c r="B767" i="5"/>
  <c r="B768" i="5"/>
  <c r="B769" i="5"/>
  <c r="B770" i="5"/>
  <c r="B771" i="5"/>
  <c r="B772" i="5"/>
  <c r="S772" i="5" s="1"/>
  <c r="B773" i="5"/>
  <c r="B774" i="5"/>
  <c r="B775" i="5"/>
  <c r="B776" i="5"/>
  <c r="B777" i="5"/>
  <c r="B778" i="5"/>
  <c r="B779" i="5"/>
  <c r="B780" i="5"/>
  <c r="B781" i="5"/>
  <c r="B782" i="5"/>
  <c r="B783" i="5"/>
  <c r="B784" i="5"/>
  <c r="S784" i="5" s="1"/>
  <c r="B785" i="5"/>
  <c r="B786" i="5"/>
  <c r="B787" i="5"/>
  <c r="B788" i="5"/>
  <c r="B789" i="5"/>
  <c r="B790" i="5"/>
  <c r="B791" i="5"/>
  <c r="B792" i="5"/>
  <c r="B793" i="5"/>
  <c r="B794" i="5"/>
  <c r="B795" i="5"/>
  <c r="B796" i="5"/>
  <c r="T796" i="5" s="1"/>
  <c r="B797" i="5"/>
  <c r="B798" i="5"/>
  <c r="B799" i="5"/>
  <c r="B800" i="5"/>
  <c r="B801" i="5"/>
  <c r="B802" i="5"/>
  <c r="B803" i="5"/>
  <c r="B804" i="5"/>
  <c r="B805" i="5"/>
  <c r="B806" i="5"/>
  <c r="B807" i="5"/>
  <c r="B808" i="5"/>
  <c r="S808" i="5" s="1"/>
  <c r="B809" i="5"/>
  <c r="B810" i="5"/>
  <c r="B811" i="5"/>
  <c r="B812" i="5"/>
  <c r="B813" i="5"/>
  <c r="B814" i="5"/>
  <c r="B815" i="5"/>
  <c r="B816" i="5"/>
  <c r="B817" i="5"/>
  <c r="B818" i="5"/>
  <c r="B819" i="5"/>
  <c r="B820" i="5"/>
  <c r="T820" i="5" s="1"/>
  <c r="B821" i="5"/>
  <c r="B822" i="5"/>
  <c r="B823" i="5"/>
  <c r="B824" i="5"/>
  <c r="B825" i="5"/>
  <c r="B826" i="5"/>
  <c r="B827" i="5"/>
  <c r="B828" i="5"/>
  <c r="B829" i="5"/>
  <c r="B830" i="5"/>
  <c r="B831" i="5"/>
  <c r="B832" i="5"/>
  <c r="S832" i="5" s="1"/>
  <c r="B833" i="5"/>
  <c r="B834" i="5"/>
  <c r="B835" i="5"/>
  <c r="B836" i="5"/>
  <c r="B837" i="5"/>
  <c r="B838" i="5"/>
  <c r="B839" i="5"/>
  <c r="B840" i="5"/>
  <c r="B841" i="5"/>
  <c r="B842" i="5"/>
  <c r="B843" i="5"/>
  <c r="B844" i="5"/>
  <c r="T844" i="5" s="1"/>
  <c r="B845" i="5"/>
  <c r="B846" i="5"/>
  <c r="B847" i="5"/>
  <c r="B848" i="5"/>
  <c r="B849" i="5"/>
  <c r="B850" i="5"/>
  <c r="B851" i="5"/>
  <c r="B852" i="5"/>
  <c r="B853" i="5"/>
  <c r="B854" i="5"/>
  <c r="B855" i="5"/>
  <c r="B856" i="5"/>
  <c r="S856" i="5" s="1"/>
  <c r="B857" i="5"/>
  <c r="B858" i="5"/>
  <c r="B859" i="5"/>
  <c r="B860" i="5"/>
  <c r="B861" i="5"/>
  <c r="B862" i="5"/>
  <c r="B863" i="5"/>
  <c r="B864" i="5"/>
  <c r="B865" i="5"/>
  <c r="B866" i="5"/>
  <c r="B867" i="5"/>
  <c r="B868" i="5"/>
  <c r="S868" i="5" s="1"/>
  <c r="B869" i="5"/>
  <c r="B870" i="5"/>
  <c r="B871" i="5"/>
  <c r="B872" i="5"/>
  <c r="B873" i="5"/>
  <c r="B874" i="5"/>
  <c r="B875" i="5"/>
  <c r="B876" i="5"/>
  <c r="B877" i="5"/>
  <c r="B878" i="5"/>
  <c r="B879" i="5"/>
  <c r="B880" i="5"/>
  <c r="S880" i="5" s="1"/>
  <c r="B881" i="5"/>
  <c r="B882" i="5"/>
  <c r="B883" i="5"/>
  <c r="B884" i="5"/>
  <c r="B885" i="5"/>
  <c r="B886" i="5"/>
  <c r="B887" i="5"/>
  <c r="B888" i="5"/>
  <c r="B889" i="5"/>
  <c r="B890" i="5"/>
  <c r="B891" i="5"/>
  <c r="B892" i="5"/>
  <c r="T892" i="5" s="1"/>
  <c r="B893" i="5"/>
  <c r="B894" i="5"/>
  <c r="B895" i="5"/>
  <c r="B896" i="5"/>
  <c r="B897" i="5"/>
  <c r="B898" i="5"/>
  <c r="B899" i="5"/>
  <c r="B900" i="5"/>
  <c r="B901" i="5"/>
  <c r="B902" i="5"/>
  <c r="B903" i="5"/>
  <c r="B904" i="5"/>
  <c r="S904" i="5" s="1"/>
  <c r="B905" i="5"/>
  <c r="B906" i="5"/>
  <c r="B907" i="5"/>
  <c r="B908" i="5"/>
  <c r="B909" i="5"/>
  <c r="B910" i="5"/>
  <c r="B911" i="5"/>
  <c r="B912" i="5"/>
  <c r="B913" i="5"/>
  <c r="B914" i="5"/>
  <c r="B915" i="5"/>
  <c r="B916" i="5"/>
  <c r="S916" i="5" s="1"/>
  <c r="B917" i="5"/>
  <c r="B918" i="5"/>
  <c r="B919" i="5"/>
  <c r="B920" i="5"/>
  <c r="B921" i="5"/>
  <c r="B922" i="5"/>
  <c r="B923" i="5"/>
  <c r="B924" i="5"/>
  <c r="B925" i="5"/>
  <c r="B926" i="5"/>
  <c r="B927" i="5"/>
  <c r="B928" i="5"/>
  <c r="S928" i="5" s="1"/>
  <c r="B929" i="5"/>
  <c r="B930" i="5"/>
  <c r="B931" i="5"/>
  <c r="B932" i="5"/>
  <c r="B933" i="5"/>
  <c r="B934" i="5"/>
  <c r="B935" i="5"/>
  <c r="B936" i="5"/>
  <c r="B937" i="5"/>
  <c r="B938" i="5"/>
  <c r="B939" i="5"/>
  <c r="B940" i="5"/>
  <c r="S940" i="5" s="1"/>
  <c r="B941" i="5"/>
  <c r="B942" i="5"/>
  <c r="B943" i="5"/>
  <c r="B944" i="5"/>
  <c r="B945" i="5"/>
  <c r="B946" i="5"/>
  <c r="B947" i="5"/>
  <c r="B948" i="5"/>
  <c r="B949" i="5"/>
  <c r="B950" i="5"/>
  <c r="B951" i="5"/>
  <c r="B952" i="5"/>
  <c r="T952" i="5" s="1"/>
  <c r="B953" i="5"/>
  <c r="B954" i="5"/>
  <c r="B955" i="5"/>
  <c r="B956" i="5"/>
  <c r="B957" i="5"/>
  <c r="B958" i="5"/>
  <c r="B959" i="5"/>
  <c r="B960" i="5"/>
  <c r="B961" i="5"/>
  <c r="B962" i="5"/>
  <c r="B963" i="5"/>
  <c r="B964" i="5"/>
  <c r="T964" i="5" s="1"/>
  <c r="B965" i="5"/>
  <c r="B966" i="5"/>
  <c r="B967" i="5"/>
  <c r="B968" i="5"/>
  <c r="B969" i="5"/>
  <c r="B970" i="5"/>
  <c r="B971" i="5"/>
  <c r="B972" i="5"/>
  <c r="B973" i="5"/>
  <c r="B974" i="5"/>
  <c r="B975" i="5"/>
  <c r="B976" i="5"/>
  <c r="T976" i="5" s="1"/>
  <c r="B977" i="5"/>
  <c r="B978" i="5"/>
  <c r="B979" i="5"/>
  <c r="B980" i="5"/>
  <c r="B981" i="5"/>
  <c r="B982" i="5"/>
  <c r="B983" i="5"/>
  <c r="B984" i="5"/>
  <c r="B985" i="5"/>
  <c r="B986" i="5"/>
  <c r="B987" i="5"/>
  <c r="B988" i="5"/>
  <c r="S988" i="5" s="1"/>
  <c r="B989" i="5"/>
  <c r="B990" i="5"/>
  <c r="B991" i="5"/>
  <c r="B992" i="5"/>
  <c r="B993" i="5"/>
  <c r="B994" i="5"/>
  <c r="B995" i="5"/>
  <c r="B996" i="5"/>
  <c r="B997" i="5"/>
  <c r="B998" i="5"/>
  <c r="B999" i="5"/>
  <c r="B1000" i="5"/>
  <c r="S1000" i="5" s="1"/>
  <c r="B1001" i="5"/>
  <c r="B1002" i="5"/>
  <c r="B1003" i="5"/>
  <c r="B1004" i="5"/>
  <c r="B1005" i="5"/>
  <c r="B1006" i="5"/>
  <c r="B1007" i="5"/>
  <c r="B1008" i="5"/>
  <c r="B1009" i="5"/>
  <c r="B1010" i="5"/>
  <c r="B1011" i="5"/>
  <c r="B1012" i="5"/>
  <c r="S1012" i="5" s="1"/>
  <c r="B1013" i="5"/>
  <c r="B1014" i="5"/>
  <c r="B1015" i="5"/>
  <c r="B1016" i="5"/>
  <c r="B1017" i="5"/>
  <c r="B1018" i="5"/>
  <c r="B1019" i="5"/>
  <c r="B1020" i="5"/>
  <c r="B1021" i="5"/>
  <c r="B1022" i="5"/>
  <c r="B1023" i="5"/>
  <c r="B1024" i="5"/>
  <c r="T1024" i="5" s="1"/>
  <c r="B1025" i="5"/>
  <c r="B1026" i="5"/>
  <c r="B1027" i="5"/>
  <c r="B1028" i="5"/>
  <c r="B1029" i="5"/>
  <c r="B1030" i="5"/>
  <c r="B1031" i="5"/>
  <c r="B1032" i="5"/>
  <c r="B1033" i="5"/>
  <c r="B1034" i="5"/>
  <c r="B1035" i="5"/>
  <c r="B1036" i="5"/>
  <c r="S1036" i="5" s="1"/>
  <c r="B1037" i="5"/>
  <c r="B1038" i="5"/>
  <c r="B1039" i="5"/>
  <c r="B1040" i="5"/>
  <c r="B1041" i="5"/>
  <c r="B1042" i="5"/>
  <c r="B1043" i="5"/>
  <c r="B1044" i="5"/>
  <c r="B1045" i="5"/>
  <c r="B1046" i="5"/>
  <c r="B1047" i="5"/>
  <c r="B1048" i="5"/>
  <c r="S1048" i="5" s="1"/>
  <c r="B1049" i="5"/>
  <c r="B1050" i="5"/>
  <c r="B1051" i="5"/>
  <c r="B1052" i="5"/>
  <c r="B1053" i="5"/>
  <c r="B1054" i="5"/>
  <c r="B1055" i="5"/>
  <c r="B1056" i="5"/>
  <c r="B1057" i="5"/>
  <c r="B1058" i="5"/>
  <c r="B1059" i="5"/>
  <c r="B1060" i="5"/>
  <c r="T1060" i="5" s="1"/>
  <c r="B1061" i="5"/>
  <c r="B1062" i="5"/>
  <c r="B1063" i="5"/>
  <c r="B1064" i="5"/>
  <c r="B1065" i="5"/>
  <c r="B1066" i="5"/>
  <c r="B1067" i="5"/>
  <c r="B1068" i="5"/>
  <c r="B1069" i="5"/>
  <c r="B1070" i="5"/>
  <c r="B1071" i="5"/>
  <c r="B1072" i="5"/>
  <c r="S1072" i="5" s="1"/>
  <c r="B1073" i="5"/>
  <c r="B1074" i="5"/>
  <c r="B1075" i="5"/>
  <c r="B1076" i="5"/>
  <c r="B1077" i="5"/>
  <c r="B1078" i="5"/>
  <c r="B1079" i="5"/>
  <c r="B1080" i="5"/>
  <c r="B1081" i="5"/>
  <c r="B1082" i="5"/>
  <c r="B1083" i="5"/>
  <c r="B1084" i="5"/>
  <c r="S1084" i="5" s="1"/>
  <c r="B1085" i="5"/>
  <c r="B1086" i="5"/>
  <c r="B1087" i="5"/>
  <c r="B1088" i="5"/>
  <c r="B1089" i="5"/>
  <c r="B1090" i="5"/>
  <c r="B1091" i="5"/>
  <c r="B1092" i="5"/>
  <c r="B1093" i="5"/>
  <c r="B1094" i="5"/>
  <c r="B1095" i="5"/>
  <c r="B1096" i="5"/>
  <c r="S1096" i="5" s="1"/>
  <c r="B1097" i="5"/>
  <c r="B1098" i="5"/>
  <c r="B1099" i="5"/>
  <c r="B1100" i="5"/>
  <c r="B1101" i="5"/>
  <c r="B1102" i="5"/>
  <c r="B1103" i="5"/>
  <c r="B1104" i="5"/>
  <c r="B1105" i="5"/>
  <c r="B1106" i="5"/>
  <c r="B1107" i="5"/>
  <c r="B1108" i="5"/>
  <c r="S1108" i="5" s="1"/>
  <c r="B1109" i="5"/>
  <c r="B1110" i="5"/>
  <c r="B1111" i="5"/>
  <c r="B1112" i="5"/>
  <c r="B1113" i="5"/>
  <c r="B1114" i="5"/>
  <c r="B1115" i="5"/>
  <c r="B1116" i="5"/>
  <c r="B1117" i="5"/>
  <c r="B1118" i="5"/>
  <c r="B1119" i="5"/>
  <c r="B1120" i="5"/>
  <c r="T1120" i="5" s="1"/>
  <c r="B1121" i="5"/>
  <c r="B1122" i="5"/>
  <c r="B1123" i="5"/>
  <c r="B1124" i="5"/>
  <c r="B1125" i="5"/>
  <c r="B1126" i="5"/>
  <c r="B1127" i="5"/>
  <c r="B1128" i="5"/>
  <c r="B1129" i="5"/>
  <c r="B1130" i="5"/>
  <c r="B1131" i="5"/>
  <c r="B1132" i="5"/>
  <c r="S1132" i="5" s="1"/>
  <c r="B1133" i="5"/>
  <c r="B1134" i="5"/>
  <c r="B1135" i="5"/>
  <c r="B1136" i="5"/>
  <c r="B1137" i="5"/>
  <c r="B1138" i="5"/>
  <c r="B1139" i="5"/>
  <c r="B1140" i="5"/>
  <c r="B1141" i="5"/>
  <c r="B1142" i="5"/>
  <c r="B1143" i="5"/>
  <c r="B1144" i="5"/>
  <c r="T1144" i="5" s="1"/>
  <c r="B1145" i="5"/>
  <c r="B1146" i="5"/>
  <c r="B1147" i="5"/>
  <c r="B1148" i="5"/>
  <c r="B1149" i="5"/>
  <c r="B1150" i="5"/>
  <c r="B1151" i="5"/>
  <c r="B1152" i="5"/>
  <c r="B1153" i="5"/>
  <c r="B1154" i="5"/>
  <c r="B1155" i="5"/>
  <c r="B1156" i="5"/>
  <c r="S1156" i="5" s="1"/>
  <c r="B1157" i="5"/>
  <c r="B1158" i="5"/>
  <c r="B1159" i="5"/>
  <c r="B1160" i="5"/>
  <c r="B1161" i="5"/>
  <c r="B1162" i="5"/>
  <c r="B1163" i="5"/>
  <c r="B1164" i="5"/>
  <c r="B1165" i="5"/>
  <c r="B1166" i="5"/>
  <c r="B1167" i="5"/>
  <c r="B1168" i="5"/>
  <c r="S1168" i="5" s="1"/>
  <c r="B1169" i="5"/>
  <c r="B1170" i="5"/>
  <c r="B1171" i="5"/>
  <c r="B1172" i="5"/>
  <c r="B1173" i="5"/>
  <c r="B1174" i="5"/>
  <c r="B1175" i="5"/>
  <c r="B1176" i="5"/>
  <c r="B1177" i="5"/>
  <c r="B1178" i="5"/>
  <c r="B1179" i="5"/>
  <c r="B1180" i="5"/>
  <c r="S1180" i="5" s="1"/>
  <c r="B1181" i="5"/>
  <c r="B1182" i="5"/>
  <c r="B1183" i="5"/>
  <c r="B1184" i="5"/>
  <c r="B1185" i="5"/>
  <c r="B1186" i="5"/>
  <c r="B1187" i="5"/>
  <c r="B1188" i="5"/>
  <c r="B1189" i="5"/>
  <c r="B1190" i="5"/>
  <c r="B1191" i="5"/>
  <c r="B1192" i="5"/>
  <c r="S1192" i="5" s="1"/>
  <c r="B1193" i="5"/>
  <c r="B1194" i="5"/>
  <c r="B1195" i="5"/>
  <c r="B1196" i="5"/>
  <c r="B1197" i="5"/>
  <c r="B1198" i="5"/>
  <c r="B1199" i="5"/>
  <c r="B1200" i="5"/>
  <c r="B1201" i="5"/>
  <c r="B1202" i="5"/>
  <c r="B1203" i="5"/>
  <c r="B1204" i="5"/>
  <c r="S1204" i="5" s="1"/>
  <c r="B1205" i="5"/>
  <c r="B1206" i="5"/>
  <c r="B1207" i="5"/>
  <c r="B1208" i="5"/>
  <c r="B1209" i="5"/>
  <c r="B1210" i="5"/>
  <c r="B1211" i="5"/>
  <c r="B1212" i="5"/>
  <c r="B1213" i="5"/>
  <c r="B1214" i="5"/>
  <c r="B1215" i="5"/>
  <c r="B1216" i="5"/>
  <c r="S1216" i="5" s="1"/>
  <c r="B1217" i="5"/>
  <c r="B1218" i="5"/>
  <c r="B1219" i="5"/>
  <c r="B1220" i="5"/>
  <c r="B1221" i="5"/>
  <c r="B1222" i="5"/>
  <c r="B1223" i="5"/>
  <c r="B1224" i="5"/>
  <c r="B1225" i="5"/>
  <c r="B1226" i="5"/>
  <c r="B1227" i="5"/>
  <c r="B1228" i="5"/>
  <c r="S1228" i="5" s="1"/>
  <c r="B1229" i="5"/>
  <c r="B1230" i="5"/>
  <c r="B1231" i="5"/>
  <c r="B1232" i="5"/>
  <c r="B1233" i="5"/>
  <c r="B1234" i="5"/>
  <c r="B1235" i="5"/>
  <c r="B1236" i="5"/>
  <c r="B1237" i="5"/>
  <c r="B1238" i="5"/>
  <c r="B1239" i="5"/>
  <c r="B1240" i="5"/>
  <c r="T1240" i="5" s="1"/>
  <c r="B1241" i="5"/>
  <c r="B1242" i="5"/>
  <c r="B1243" i="5"/>
  <c r="B1244" i="5"/>
  <c r="B1245" i="5"/>
  <c r="B1246" i="5"/>
  <c r="B1247" i="5"/>
  <c r="B1248" i="5"/>
  <c r="B1249" i="5"/>
  <c r="B1250" i="5"/>
  <c r="B1251" i="5"/>
  <c r="B1252" i="5"/>
  <c r="S1252" i="5" s="1"/>
  <c r="B1253" i="5"/>
  <c r="B1254" i="5"/>
  <c r="B1255" i="5"/>
  <c r="B1256" i="5"/>
  <c r="B1257" i="5"/>
  <c r="B1258" i="5"/>
  <c r="B1259" i="5"/>
  <c r="B1260" i="5"/>
  <c r="B1261" i="5"/>
  <c r="B1262" i="5"/>
  <c r="B1263" i="5"/>
  <c r="B1264" i="5"/>
  <c r="S1264" i="5" s="1"/>
  <c r="B1265" i="5"/>
  <c r="B1266" i="5"/>
  <c r="B1267" i="5"/>
  <c r="B1268" i="5"/>
  <c r="B1269" i="5"/>
  <c r="B1270" i="5"/>
  <c r="B1271" i="5"/>
  <c r="B1272" i="5"/>
  <c r="B1273" i="5"/>
  <c r="B1274" i="5"/>
  <c r="B1275" i="5"/>
  <c r="B1276" i="5"/>
  <c r="T1276" i="5" s="1"/>
  <c r="B1277" i="5"/>
  <c r="B1278" i="5"/>
  <c r="B1279" i="5"/>
  <c r="B1280" i="5"/>
  <c r="B1281" i="5"/>
  <c r="B1282" i="5"/>
  <c r="B1283" i="5"/>
  <c r="B1284" i="5"/>
  <c r="B1285" i="5"/>
  <c r="B1286" i="5"/>
  <c r="B1287" i="5"/>
  <c r="B1288" i="5"/>
  <c r="S1288" i="5" s="1"/>
  <c r="B1289" i="5"/>
  <c r="B1290" i="5"/>
  <c r="B1291" i="5"/>
  <c r="B1292" i="5"/>
  <c r="B1293" i="5"/>
  <c r="B1294" i="5"/>
  <c r="B1295" i="5"/>
  <c r="B1296" i="5"/>
  <c r="B1297" i="5"/>
  <c r="B1298" i="5"/>
  <c r="B1299" i="5"/>
  <c r="B1300" i="5"/>
  <c r="T1300" i="5" s="1"/>
  <c r="B1301" i="5"/>
  <c r="B1302" i="5"/>
  <c r="B1303" i="5"/>
  <c r="B1304" i="5"/>
  <c r="B1305" i="5"/>
  <c r="B1306" i="5"/>
  <c r="B1307" i="5"/>
  <c r="B1308" i="5"/>
  <c r="B1309" i="5"/>
  <c r="B1310" i="5"/>
  <c r="B1311" i="5"/>
  <c r="B1312" i="5"/>
  <c r="T1312" i="5" s="1"/>
  <c r="B1313" i="5"/>
  <c r="B1314" i="5"/>
  <c r="B1315" i="5"/>
  <c r="B1316" i="5"/>
  <c r="B1317" i="5"/>
  <c r="B1318" i="5"/>
  <c r="B1319" i="5"/>
  <c r="B1320" i="5"/>
  <c r="B1321" i="5"/>
  <c r="B1322" i="5"/>
  <c r="B1323" i="5"/>
  <c r="B1324" i="5"/>
  <c r="S1324" i="5" s="1"/>
  <c r="B1325" i="5"/>
  <c r="B1326" i="5"/>
  <c r="B1327" i="5"/>
  <c r="B1328" i="5"/>
  <c r="B1329" i="5"/>
  <c r="B1330" i="5"/>
  <c r="B1331" i="5"/>
  <c r="B1332" i="5"/>
  <c r="B1333" i="5"/>
  <c r="B1334" i="5"/>
  <c r="B1335" i="5"/>
  <c r="B1336" i="5"/>
  <c r="T1336" i="5" s="1"/>
  <c r="B1337" i="5"/>
  <c r="B1338" i="5"/>
  <c r="B1339" i="5"/>
  <c r="B1340" i="5"/>
  <c r="B1341" i="5"/>
  <c r="B1342" i="5"/>
  <c r="B1343" i="5"/>
  <c r="B1344" i="5"/>
  <c r="B1345" i="5"/>
  <c r="B1346" i="5"/>
  <c r="B1347" i="5"/>
  <c r="B1348" i="5"/>
  <c r="S1348" i="5" s="1"/>
  <c r="B1349" i="5"/>
  <c r="B1350" i="5"/>
  <c r="B1351" i="5"/>
  <c r="B1352" i="5"/>
  <c r="B1353" i="5"/>
  <c r="B1354" i="5"/>
  <c r="B1355" i="5"/>
  <c r="B1356" i="5"/>
  <c r="B1357" i="5"/>
  <c r="B1358" i="5"/>
  <c r="B1359" i="5"/>
  <c r="B1360" i="5"/>
  <c r="T1360" i="5" s="1"/>
  <c r="B1361" i="5"/>
  <c r="B1362" i="5"/>
  <c r="B1363" i="5"/>
  <c r="B1364" i="5"/>
  <c r="B1365" i="5"/>
  <c r="B1366" i="5"/>
  <c r="B1367" i="5"/>
  <c r="B1368" i="5"/>
  <c r="B1369" i="5"/>
  <c r="B1370" i="5"/>
  <c r="B1371" i="5"/>
  <c r="B1372" i="5"/>
  <c r="S1372" i="5" s="1"/>
  <c r="B1373" i="5"/>
  <c r="B1374" i="5"/>
  <c r="B1375" i="5"/>
  <c r="B1376" i="5"/>
  <c r="B1377" i="5"/>
  <c r="B1378" i="5"/>
  <c r="B1379" i="5"/>
  <c r="B1380" i="5"/>
  <c r="B1381" i="5"/>
  <c r="B1382" i="5"/>
  <c r="B1383" i="5"/>
  <c r="B1384" i="5"/>
  <c r="S1384" i="5" s="1"/>
  <c r="B1385" i="5"/>
  <c r="B1386" i="5"/>
  <c r="B1387" i="5"/>
  <c r="B1388" i="5"/>
  <c r="B1389" i="5"/>
  <c r="B1390" i="5"/>
  <c r="B1391" i="5"/>
  <c r="B1392" i="5"/>
  <c r="B1393" i="5"/>
  <c r="B1394" i="5"/>
  <c r="B1395" i="5"/>
  <c r="B1396" i="5"/>
  <c r="T1396" i="5" s="1"/>
  <c r="B1397" i="5"/>
  <c r="B1398" i="5"/>
  <c r="B1399" i="5"/>
  <c r="B1400" i="5"/>
  <c r="B1401" i="5"/>
  <c r="B1402" i="5"/>
  <c r="B1403" i="5"/>
  <c r="B1404" i="5"/>
  <c r="B1405" i="5"/>
  <c r="B1406" i="5"/>
  <c r="B1407" i="5"/>
  <c r="B1408" i="5"/>
  <c r="T1408" i="5" s="1"/>
  <c r="B1409" i="5"/>
  <c r="B1410" i="5"/>
  <c r="B1411" i="5"/>
  <c r="B1412" i="5"/>
  <c r="B1413" i="5"/>
  <c r="B1414" i="5"/>
  <c r="B1415" i="5"/>
  <c r="B1416" i="5"/>
  <c r="B1417" i="5"/>
  <c r="B1418" i="5"/>
  <c r="B1419" i="5"/>
  <c r="B1420" i="5"/>
  <c r="T1420" i="5" s="1"/>
  <c r="B1421" i="5"/>
  <c r="B1422" i="5"/>
  <c r="B1423" i="5"/>
  <c r="B1424" i="5"/>
  <c r="B1425" i="5"/>
  <c r="B1426" i="5"/>
  <c r="B1427" i="5"/>
  <c r="B1428" i="5"/>
  <c r="B1429" i="5"/>
  <c r="B1430" i="5"/>
  <c r="B1431" i="5"/>
  <c r="B1432" i="5"/>
  <c r="S1432" i="5" s="1"/>
  <c r="B1433" i="5"/>
  <c r="B1434" i="5"/>
  <c r="B1435" i="5"/>
  <c r="B1436" i="5"/>
  <c r="B1437" i="5"/>
  <c r="B1438" i="5"/>
  <c r="B1439" i="5"/>
  <c r="B1440" i="5"/>
  <c r="B1441" i="5"/>
  <c r="B1442" i="5"/>
  <c r="B1443" i="5"/>
  <c r="B1444" i="5"/>
  <c r="T1444" i="5" s="1"/>
  <c r="B1445" i="5"/>
  <c r="B1446" i="5"/>
  <c r="B1447" i="5"/>
  <c r="B1448" i="5"/>
  <c r="B1449" i="5"/>
  <c r="B1450" i="5"/>
  <c r="B1451" i="5"/>
  <c r="B1452" i="5"/>
  <c r="B1453" i="5"/>
  <c r="B1454" i="5"/>
  <c r="B1455" i="5"/>
  <c r="B1456" i="5"/>
  <c r="T1456" i="5" s="1"/>
  <c r="B1457" i="5"/>
  <c r="B1458" i="5"/>
  <c r="B1459" i="5"/>
  <c r="B1460" i="5"/>
  <c r="B1461" i="5"/>
  <c r="B1462" i="5"/>
  <c r="B1463" i="5"/>
  <c r="B1464" i="5"/>
  <c r="B1465" i="5"/>
  <c r="B1466" i="5"/>
  <c r="B1467" i="5"/>
  <c r="B1468" i="5"/>
  <c r="T1468" i="5" s="1"/>
  <c r="B1469" i="5"/>
  <c r="B1470" i="5"/>
  <c r="B1471" i="5"/>
  <c r="B1472" i="5"/>
  <c r="B1473" i="5"/>
  <c r="B1474" i="5"/>
  <c r="B1475" i="5"/>
  <c r="B1476" i="5"/>
  <c r="B1477" i="5"/>
  <c r="B1478" i="5"/>
  <c r="B1479" i="5"/>
  <c r="B1480" i="5"/>
  <c r="T1480" i="5" s="1"/>
  <c r="B1481" i="5"/>
  <c r="B1482" i="5"/>
  <c r="B1483" i="5"/>
  <c r="B1484" i="5"/>
  <c r="B1485" i="5"/>
  <c r="B1486" i="5"/>
  <c r="B1487" i="5"/>
  <c r="B1488" i="5"/>
  <c r="B1489" i="5"/>
  <c r="B1490" i="5"/>
  <c r="B1491" i="5"/>
  <c r="B1492" i="5"/>
  <c r="S1492" i="5" s="1"/>
  <c r="B1493" i="5"/>
  <c r="B1494" i="5"/>
  <c r="B1495" i="5"/>
  <c r="B1496" i="5"/>
  <c r="B1497" i="5"/>
  <c r="B1498" i="5"/>
  <c r="B1499" i="5"/>
  <c r="B1500" i="5"/>
  <c r="B1501" i="5"/>
  <c r="B1502" i="5"/>
  <c r="B1503" i="5"/>
  <c r="B1504" i="5"/>
  <c r="T1504" i="5" s="1"/>
  <c r="B1505" i="5"/>
  <c r="B1506" i="5"/>
  <c r="B1507" i="5"/>
  <c r="B1508" i="5"/>
  <c r="B1509" i="5"/>
  <c r="B1510" i="5"/>
  <c r="B1511" i="5"/>
  <c r="B1512" i="5"/>
  <c r="B1513" i="5"/>
  <c r="B1514" i="5"/>
  <c r="B1515" i="5"/>
  <c r="B1516" i="5"/>
  <c r="S1516" i="5" s="1"/>
  <c r="B1517" i="5"/>
  <c r="B1518" i="5"/>
  <c r="B1519" i="5"/>
  <c r="B1520" i="5"/>
  <c r="B1521" i="5"/>
  <c r="B1522" i="5"/>
  <c r="B1523" i="5"/>
  <c r="B1524" i="5"/>
  <c r="B1525" i="5"/>
  <c r="B1526" i="5"/>
  <c r="B1527" i="5"/>
  <c r="B1528" i="5"/>
  <c r="S1528" i="5" s="1"/>
  <c r="B1529" i="5"/>
  <c r="B1530" i="5"/>
  <c r="B1531" i="5"/>
  <c r="B1532" i="5"/>
  <c r="B1533" i="5"/>
  <c r="B1534" i="5"/>
  <c r="B1535" i="5"/>
  <c r="B1536" i="5"/>
  <c r="B1537" i="5"/>
  <c r="B1538" i="5"/>
  <c r="B1539" i="5"/>
  <c r="B1540" i="5"/>
  <c r="S1540" i="5" s="1"/>
  <c r="B1541" i="5"/>
  <c r="B1542" i="5"/>
  <c r="B1543" i="5"/>
  <c r="B1544" i="5"/>
  <c r="B1545" i="5"/>
  <c r="B1546" i="5"/>
  <c r="B1547" i="5"/>
  <c r="B1548" i="5"/>
  <c r="B1549" i="5"/>
  <c r="B1550" i="5"/>
  <c r="B1551" i="5"/>
  <c r="B1552" i="5"/>
  <c r="S1552" i="5" s="1"/>
  <c r="B1553" i="5"/>
  <c r="B1554" i="5"/>
  <c r="B1555" i="5"/>
  <c r="B1556" i="5"/>
  <c r="B1557" i="5"/>
  <c r="B1558" i="5"/>
  <c r="B1559" i="5"/>
  <c r="B1560" i="5"/>
  <c r="B1561" i="5"/>
  <c r="B1562" i="5"/>
  <c r="B1563" i="5"/>
  <c r="B1564" i="5"/>
  <c r="S1564" i="5" s="1"/>
  <c r="B1565" i="5"/>
  <c r="B1566" i="5"/>
  <c r="B1567" i="5"/>
  <c r="B1568" i="5"/>
  <c r="B1569" i="5"/>
  <c r="B1570" i="5"/>
  <c r="B1571" i="5"/>
  <c r="B1572" i="5"/>
  <c r="B1573" i="5"/>
  <c r="B1574" i="5"/>
  <c r="B1575" i="5"/>
  <c r="B1576" i="5"/>
  <c r="S1576" i="5" s="1"/>
  <c r="B1577" i="5"/>
  <c r="B1578" i="5"/>
  <c r="B1579" i="5"/>
  <c r="B1580" i="5"/>
  <c r="B1581" i="5"/>
  <c r="B1582" i="5"/>
  <c r="B1583" i="5"/>
  <c r="B1584" i="5"/>
  <c r="B1585" i="5"/>
  <c r="B1586" i="5"/>
  <c r="B1587" i="5"/>
  <c r="B1588" i="5"/>
  <c r="T1588" i="5" s="1"/>
  <c r="B1589" i="5"/>
  <c r="B1590" i="5"/>
  <c r="B1591" i="5"/>
  <c r="B1592" i="5"/>
  <c r="B1593" i="5"/>
  <c r="B1594" i="5"/>
  <c r="B1595" i="5"/>
  <c r="B1596" i="5"/>
  <c r="B1597" i="5"/>
  <c r="B1598" i="5"/>
  <c r="B1599" i="5"/>
  <c r="B1600" i="5"/>
  <c r="T1600" i="5" s="1"/>
  <c r="B1601" i="5"/>
  <c r="B1602" i="5"/>
  <c r="B1603" i="5"/>
  <c r="B1604" i="5"/>
  <c r="B1605" i="5"/>
  <c r="B1606" i="5"/>
  <c r="B1607" i="5"/>
  <c r="B1608" i="5"/>
  <c r="B1609" i="5"/>
  <c r="B1610" i="5"/>
  <c r="B1611" i="5"/>
  <c r="B1612" i="5"/>
  <c r="T1612" i="5" s="1"/>
  <c r="B1613" i="5"/>
  <c r="B1614" i="5"/>
  <c r="B1615" i="5"/>
  <c r="B1616" i="5"/>
  <c r="B1617" i="5"/>
  <c r="B1618" i="5"/>
  <c r="B1619" i="5"/>
  <c r="B1620" i="5"/>
  <c r="B1621" i="5"/>
  <c r="B1622" i="5"/>
  <c r="B1623" i="5"/>
  <c r="B1624" i="5"/>
  <c r="S1624" i="5" s="1"/>
  <c r="B1625" i="5"/>
  <c r="B1626" i="5"/>
  <c r="B1627" i="5"/>
  <c r="B1628" i="5"/>
  <c r="B1629" i="5"/>
  <c r="B1630" i="5"/>
  <c r="B1631" i="5"/>
  <c r="B1632" i="5"/>
  <c r="B1633" i="5"/>
  <c r="B1634" i="5"/>
  <c r="B1635" i="5"/>
  <c r="B1636" i="5"/>
  <c r="S1636" i="5" s="1"/>
  <c r="B1637" i="5"/>
  <c r="B1638" i="5"/>
  <c r="B1639" i="5"/>
  <c r="B1640" i="5"/>
  <c r="B1641" i="5"/>
  <c r="B1642" i="5"/>
  <c r="B1643" i="5"/>
  <c r="B1644" i="5"/>
  <c r="B1645" i="5"/>
  <c r="B1646" i="5"/>
  <c r="B1647" i="5"/>
  <c r="B1648" i="5"/>
  <c r="S1648" i="5" s="1"/>
  <c r="B1649" i="5"/>
  <c r="B1650" i="5"/>
  <c r="B1651" i="5"/>
  <c r="B1652" i="5"/>
  <c r="B1653" i="5"/>
  <c r="B1654" i="5"/>
  <c r="B1655" i="5"/>
  <c r="B1656" i="5"/>
  <c r="B1657" i="5"/>
  <c r="B1658" i="5"/>
  <c r="B1659" i="5"/>
  <c r="B1660" i="5"/>
  <c r="S1660" i="5" s="1"/>
  <c r="B1661" i="5"/>
  <c r="B1662" i="5"/>
  <c r="B1663" i="5"/>
  <c r="B1664" i="5"/>
  <c r="B1665" i="5"/>
  <c r="B1666" i="5"/>
  <c r="B1667" i="5"/>
  <c r="B1668" i="5"/>
  <c r="B1669" i="5"/>
  <c r="B1670" i="5"/>
  <c r="B1671" i="5"/>
  <c r="B1672" i="5"/>
  <c r="S1672" i="5" s="1"/>
  <c r="B1673" i="5"/>
  <c r="B1674" i="5"/>
  <c r="B1675" i="5"/>
  <c r="B1676" i="5"/>
  <c r="B1677" i="5"/>
  <c r="B1678" i="5"/>
  <c r="B1679" i="5"/>
  <c r="B1680" i="5"/>
  <c r="B1681" i="5"/>
  <c r="B1682" i="5"/>
  <c r="B1683" i="5"/>
  <c r="B1684" i="5"/>
  <c r="S1684" i="5" s="1"/>
  <c r="B1685" i="5"/>
  <c r="B1686" i="5"/>
  <c r="B1687" i="5"/>
  <c r="B1688" i="5"/>
  <c r="B1689" i="5"/>
  <c r="B1690" i="5"/>
  <c r="B1691" i="5"/>
  <c r="B1692" i="5"/>
  <c r="B1693" i="5"/>
  <c r="B1694" i="5"/>
  <c r="B1695" i="5"/>
  <c r="B1696" i="5"/>
  <c r="T1696" i="5" s="1"/>
  <c r="B1697" i="5"/>
  <c r="B1698" i="5"/>
  <c r="B1699" i="5"/>
  <c r="B1700" i="5"/>
  <c r="B1701" i="5"/>
  <c r="B1702" i="5"/>
  <c r="B1703" i="5"/>
  <c r="B1704" i="5"/>
  <c r="B1705" i="5"/>
  <c r="B1706" i="5"/>
  <c r="B1707" i="5"/>
  <c r="B1708" i="5"/>
  <c r="T1708" i="5" s="1"/>
  <c r="B1709" i="5"/>
  <c r="B1710" i="5"/>
  <c r="B1711" i="5"/>
  <c r="B1712" i="5"/>
  <c r="B1713" i="5"/>
  <c r="B1714" i="5"/>
  <c r="B1715" i="5"/>
  <c r="B1716" i="5"/>
  <c r="B1717" i="5"/>
  <c r="B1718" i="5"/>
  <c r="B1719" i="5"/>
  <c r="B1720" i="5"/>
  <c r="S1720" i="5" s="1"/>
  <c r="B1721" i="5"/>
  <c r="B1722" i="5"/>
  <c r="B1723" i="5"/>
  <c r="B1724" i="5"/>
  <c r="B1725" i="5"/>
  <c r="B1726" i="5"/>
  <c r="B1727" i="5"/>
  <c r="B1728" i="5"/>
  <c r="B1729" i="5"/>
  <c r="B1730" i="5"/>
  <c r="B1731" i="5"/>
  <c r="B1732" i="5"/>
  <c r="T1732" i="5" s="1"/>
  <c r="B1733" i="5"/>
  <c r="B1734" i="5"/>
  <c r="B1735" i="5"/>
  <c r="B1736" i="5"/>
  <c r="B1737" i="5"/>
  <c r="B1738" i="5"/>
  <c r="B1739" i="5"/>
  <c r="B1740" i="5"/>
  <c r="B1741" i="5"/>
  <c r="B1742" i="5"/>
  <c r="B1743" i="5"/>
  <c r="B1744" i="5"/>
  <c r="T1744" i="5" s="1"/>
  <c r="B1745" i="5"/>
  <c r="B1746" i="5"/>
  <c r="B1747" i="5"/>
  <c r="B1748" i="5"/>
  <c r="B1749" i="5"/>
  <c r="B1750" i="5"/>
  <c r="B1751" i="5"/>
  <c r="B1752" i="5"/>
  <c r="B1753" i="5"/>
  <c r="B1754" i="5"/>
  <c r="B1755" i="5"/>
  <c r="B1756" i="5"/>
  <c r="S1756" i="5" s="1"/>
  <c r="B1757" i="5"/>
  <c r="B1758" i="5"/>
  <c r="B1759" i="5"/>
  <c r="B1760" i="5"/>
  <c r="B1761" i="5"/>
  <c r="B1762" i="5"/>
  <c r="B1763" i="5"/>
  <c r="B1764" i="5"/>
  <c r="B1765" i="5"/>
  <c r="B1766" i="5"/>
  <c r="B1767" i="5"/>
  <c r="B1768" i="5"/>
  <c r="T1768" i="5" s="1"/>
  <c r="B1769" i="5"/>
  <c r="B1770" i="5"/>
  <c r="B1771" i="5"/>
  <c r="B1772" i="5"/>
  <c r="B1773" i="5"/>
  <c r="B1774" i="5"/>
  <c r="B1775" i="5"/>
  <c r="B1776" i="5"/>
  <c r="B1777" i="5"/>
  <c r="B1778" i="5"/>
  <c r="B1779" i="5"/>
  <c r="B1780" i="5"/>
  <c r="T1780" i="5" s="1"/>
  <c r="B1781" i="5"/>
  <c r="B1782" i="5"/>
  <c r="B1783" i="5"/>
  <c r="B1784" i="5"/>
  <c r="B1785" i="5"/>
  <c r="B1786" i="5"/>
  <c r="B1787" i="5"/>
  <c r="B1788" i="5"/>
  <c r="B1789" i="5"/>
  <c r="B1790" i="5"/>
  <c r="B1791" i="5"/>
  <c r="B1792" i="5"/>
  <c r="T1792" i="5" s="1"/>
  <c r="B1793" i="5"/>
  <c r="B1794" i="5"/>
  <c r="B1795" i="5"/>
  <c r="B1796" i="5"/>
  <c r="B1797" i="5"/>
  <c r="B1798" i="5"/>
  <c r="B1799" i="5"/>
  <c r="B1800" i="5"/>
  <c r="B1801" i="5"/>
  <c r="B1802" i="5"/>
  <c r="B1803" i="5"/>
  <c r="B1804" i="5"/>
  <c r="S1804" i="5" s="1"/>
  <c r="B1805" i="5"/>
  <c r="B1806" i="5"/>
  <c r="B1807" i="5"/>
  <c r="B1808" i="5"/>
  <c r="B1809" i="5"/>
  <c r="B1810" i="5"/>
  <c r="B1811" i="5"/>
  <c r="B1812" i="5"/>
  <c r="B1813" i="5"/>
  <c r="B1814" i="5"/>
  <c r="B1815" i="5"/>
  <c r="B1816" i="5"/>
  <c r="T1816" i="5" s="1"/>
  <c r="B1817" i="5"/>
  <c r="B1818" i="5"/>
  <c r="B1819" i="5"/>
  <c r="B1820" i="5"/>
  <c r="B1821" i="5"/>
  <c r="B1822" i="5"/>
  <c r="B1823" i="5"/>
  <c r="B1824" i="5"/>
  <c r="B1825" i="5"/>
  <c r="B1826" i="5"/>
  <c r="B1827" i="5"/>
  <c r="B1828" i="5"/>
  <c r="T1828" i="5" s="1"/>
  <c r="B1829" i="5"/>
  <c r="B1830" i="5"/>
  <c r="B1831" i="5"/>
  <c r="B1832" i="5"/>
  <c r="B1833" i="5"/>
  <c r="B1834" i="5"/>
  <c r="B1835" i="5"/>
  <c r="B1836" i="5"/>
  <c r="B1837" i="5"/>
  <c r="B1838" i="5"/>
  <c r="B1839" i="5"/>
  <c r="B1840" i="5"/>
  <c r="T1840" i="5" s="1"/>
  <c r="B1841" i="5"/>
  <c r="B1842" i="5"/>
  <c r="B1843" i="5"/>
  <c r="B1844" i="5"/>
  <c r="B1845" i="5"/>
  <c r="B1846" i="5"/>
  <c r="B1847" i="5"/>
  <c r="B1848" i="5"/>
  <c r="B1849" i="5"/>
  <c r="B1850" i="5"/>
  <c r="B1851" i="5"/>
  <c r="B1852" i="5"/>
  <c r="S1852" i="5" s="1"/>
  <c r="B1853" i="5"/>
  <c r="B1854" i="5"/>
  <c r="B1855" i="5"/>
  <c r="B1856" i="5"/>
  <c r="B1857" i="5"/>
  <c r="B1858" i="5"/>
  <c r="B1859" i="5"/>
  <c r="B1860" i="5"/>
  <c r="B1861" i="5"/>
  <c r="B1862" i="5"/>
  <c r="B1863" i="5"/>
  <c r="B1864" i="5"/>
  <c r="S1864" i="5" s="1"/>
  <c r="B1865" i="5"/>
  <c r="B1866" i="5"/>
  <c r="B1867" i="5"/>
  <c r="B1868" i="5"/>
  <c r="B1869" i="5"/>
  <c r="B1870" i="5"/>
  <c r="B1871" i="5"/>
  <c r="B1872" i="5"/>
  <c r="B1873" i="5"/>
  <c r="B1874" i="5"/>
  <c r="B1875" i="5"/>
  <c r="B1876" i="5"/>
  <c r="T1876" i="5" s="1"/>
  <c r="B1877" i="5"/>
  <c r="B1878" i="5"/>
  <c r="B1879" i="5"/>
  <c r="B1880" i="5"/>
  <c r="B1881" i="5"/>
  <c r="B1882" i="5"/>
  <c r="B1883" i="5"/>
  <c r="B1884" i="5"/>
  <c r="B1885" i="5"/>
  <c r="B1886" i="5"/>
  <c r="B1887" i="5"/>
  <c r="B1888" i="5"/>
  <c r="T1888" i="5" s="1"/>
  <c r="B1889" i="5"/>
  <c r="B1890" i="5"/>
  <c r="B1891" i="5"/>
  <c r="B1892" i="5"/>
  <c r="B1893" i="5"/>
  <c r="B1894" i="5"/>
  <c r="B1895" i="5"/>
  <c r="B1896" i="5"/>
  <c r="B1897" i="5"/>
  <c r="B1898" i="5"/>
  <c r="B1899" i="5"/>
  <c r="B1900" i="5"/>
  <c r="T1900" i="5" s="1"/>
  <c r="B1901" i="5"/>
  <c r="B1902" i="5"/>
  <c r="B1903" i="5"/>
  <c r="B1904" i="5"/>
  <c r="B1905" i="5"/>
  <c r="B1906" i="5"/>
  <c r="B1907" i="5"/>
  <c r="B1908" i="5"/>
  <c r="B1909" i="5"/>
  <c r="B1910" i="5"/>
  <c r="B1911" i="5"/>
  <c r="B1912" i="5"/>
  <c r="T1912" i="5" s="1"/>
  <c r="B1913" i="5"/>
  <c r="B1914" i="5"/>
  <c r="B1915" i="5"/>
  <c r="B1916" i="5"/>
  <c r="B1917" i="5"/>
  <c r="B1918" i="5"/>
  <c r="B1919" i="5"/>
  <c r="B1920" i="5"/>
  <c r="B1921" i="5"/>
  <c r="B1922" i="5"/>
  <c r="B1923" i="5"/>
  <c r="B1924" i="5"/>
  <c r="S1924" i="5" s="1"/>
  <c r="B1925" i="5"/>
  <c r="B1926" i="5"/>
  <c r="B1927" i="5"/>
  <c r="B1928" i="5"/>
  <c r="B1929" i="5"/>
  <c r="B1930" i="5"/>
  <c r="B1931" i="5"/>
  <c r="B1932" i="5"/>
  <c r="B1933" i="5"/>
  <c r="B1934" i="5"/>
  <c r="B1935" i="5"/>
  <c r="B1936" i="5"/>
  <c r="T1936" i="5" s="1"/>
  <c r="B1937" i="5"/>
  <c r="B1938" i="5"/>
  <c r="B1939" i="5"/>
  <c r="B1940" i="5"/>
  <c r="B1941" i="5"/>
  <c r="B1942" i="5"/>
  <c r="B1943" i="5"/>
  <c r="B1944" i="5"/>
  <c r="B1945" i="5"/>
  <c r="B1946" i="5"/>
  <c r="B1947" i="5"/>
  <c r="B1948" i="5"/>
  <c r="T1948" i="5" s="1"/>
  <c r="B1949" i="5"/>
  <c r="B1950" i="5"/>
  <c r="B1951" i="5"/>
  <c r="B1952" i="5"/>
  <c r="B1953" i="5"/>
  <c r="B1954" i="5"/>
  <c r="B1955" i="5"/>
  <c r="B1956" i="5"/>
  <c r="B1957" i="5"/>
  <c r="B1958" i="5"/>
  <c r="B1959" i="5"/>
  <c r="B1960" i="5"/>
  <c r="T1960" i="5" s="1"/>
  <c r="B1961" i="5"/>
  <c r="B1962" i="5"/>
  <c r="B1963" i="5"/>
  <c r="B1964" i="5"/>
  <c r="B1965" i="5"/>
  <c r="B1966" i="5"/>
  <c r="B1967" i="5"/>
  <c r="B1968" i="5"/>
  <c r="B1969" i="5"/>
  <c r="B1970" i="5"/>
  <c r="B1971" i="5"/>
  <c r="B1972" i="5"/>
  <c r="S1972" i="5" s="1"/>
  <c r="B1973" i="5"/>
  <c r="B1974" i="5"/>
  <c r="B1975" i="5"/>
  <c r="B1976" i="5"/>
  <c r="B1977" i="5"/>
  <c r="B1978" i="5"/>
  <c r="B1979" i="5"/>
  <c r="B1980" i="5"/>
  <c r="B1981" i="5"/>
  <c r="B1982" i="5"/>
  <c r="B1983" i="5"/>
  <c r="B1984" i="5"/>
  <c r="S1984" i="5" s="1"/>
  <c r="B1985" i="5"/>
  <c r="B1986" i="5"/>
  <c r="B1987" i="5"/>
  <c r="B1988" i="5"/>
  <c r="B1989" i="5"/>
  <c r="B1990" i="5"/>
  <c r="B1991" i="5"/>
  <c r="B1992" i="5"/>
  <c r="B1993" i="5"/>
  <c r="B1994" i="5"/>
  <c r="B1995" i="5"/>
  <c r="B1996" i="5"/>
  <c r="S1996" i="5" s="1"/>
  <c r="B1997" i="5"/>
  <c r="B1998" i="5"/>
  <c r="B1999" i="5"/>
  <c r="B2000" i="5"/>
  <c r="B2001" i="5"/>
  <c r="B2002" i="5"/>
  <c r="B2003" i="5"/>
  <c r="B2004" i="5"/>
  <c r="B2005" i="5"/>
  <c r="B2006" i="5"/>
  <c r="B2007" i="5"/>
  <c r="B2008" i="5"/>
  <c r="T2008" i="5" s="1"/>
  <c r="B2009" i="5"/>
  <c r="B2010" i="5"/>
  <c r="B2011" i="5"/>
  <c r="B2012" i="5"/>
  <c r="B2013" i="5"/>
  <c r="B2014" i="5"/>
  <c r="B2015" i="5"/>
  <c r="B2016" i="5"/>
  <c r="B2017" i="5"/>
  <c r="B2018" i="5"/>
  <c r="B2019" i="5"/>
  <c r="B2020" i="5"/>
  <c r="T2020" i="5" s="1"/>
  <c r="B2021" i="5"/>
  <c r="B2022" i="5"/>
  <c r="B2023" i="5"/>
  <c r="B2024" i="5"/>
  <c r="B2025" i="5"/>
  <c r="B2026" i="5"/>
  <c r="B2027" i="5"/>
  <c r="B2028" i="5"/>
  <c r="B2029" i="5"/>
  <c r="B2030" i="5"/>
  <c r="B2031" i="5"/>
  <c r="B2032" i="5"/>
  <c r="T2032" i="5" s="1"/>
  <c r="B2033" i="5"/>
  <c r="B2034" i="5"/>
  <c r="B2035" i="5"/>
  <c r="B2036" i="5"/>
  <c r="B2037" i="5"/>
  <c r="B2038" i="5"/>
  <c r="B2039" i="5"/>
  <c r="B2040" i="5"/>
  <c r="B2041" i="5"/>
  <c r="B2042" i="5"/>
  <c r="B2043" i="5"/>
  <c r="B2044" i="5"/>
  <c r="T2044" i="5" s="1"/>
  <c r="B2045" i="5"/>
  <c r="B2046" i="5"/>
  <c r="B2047" i="5"/>
  <c r="B2048" i="5"/>
  <c r="B2049" i="5"/>
  <c r="B2050" i="5"/>
  <c r="B2051" i="5"/>
  <c r="B2052" i="5"/>
  <c r="B2053" i="5"/>
  <c r="B2054" i="5"/>
  <c r="B2055" i="5"/>
  <c r="B2056" i="5"/>
  <c r="S2056" i="5" s="1"/>
  <c r="B2057" i="5"/>
  <c r="B2058" i="5"/>
  <c r="B2059" i="5"/>
  <c r="B2060" i="5"/>
  <c r="B2061" i="5"/>
  <c r="B2062" i="5"/>
  <c r="B2063" i="5"/>
  <c r="B2064" i="5"/>
  <c r="B2065" i="5"/>
  <c r="B2066" i="5"/>
  <c r="B2067" i="5"/>
  <c r="B2068" i="5"/>
  <c r="S2068" i="5" s="1"/>
  <c r="B2069" i="5"/>
  <c r="B2070" i="5"/>
  <c r="B2071" i="5"/>
  <c r="B2072" i="5"/>
  <c r="B2073" i="5"/>
  <c r="B2074" i="5"/>
  <c r="B2075" i="5"/>
  <c r="B2076" i="5"/>
  <c r="B2077" i="5"/>
  <c r="B2078" i="5"/>
  <c r="B2079" i="5"/>
  <c r="B2080" i="5"/>
  <c r="S2080" i="5" s="1"/>
  <c r="B2081" i="5"/>
  <c r="B2082" i="5"/>
  <c r="B2083" i="5"/>
  <c r="B2084" i="5"/>
  <c r="B2085" i="5"/>
  <c r="B2086" i="5"/>
  <c r="B2087" i="5"/>
  <c r="B2088" i="5"/>
  <c r="B2089" i="5"/>
  <c r="B2090" i="5"/>
  <c r="B2091" i="5"/>
  <c r="B2092" i="5"/>
  <c r="S2092" i="5" s="1"/>
  <c r="B2093" i="5"/>
  <c r="B2094" i="5"/>
  <c r="B2095" i="5"/>
  <c r="B2096" i="5"/>
  <c r="B2097" i="5"/>
  <c r="B2098" i="5"/>
  <c r="B2099" i="5"/>
  <c r="B2100" i="5"/>
  <c r="B2101" i="5"/>
  <c r="B2102" i="5"/>
  <c r="B2103" i="5"/>
  <c r="B2104" i="5"/>
  <c r="T2104" i="5" s="1"/>
  <c r="B2105" i="5"/>
  <c r="B2106" i="5"/>
  <c r="B2107" i="5"/>
  <c r="B2108" i="5"/>
  <c r="B2109" i="5"/>
  <c r="B2110" i="5"/>
  <c r="B2111" i="5"/>
  <c r="B2112" i="5"/>
  <c r="B2113" i="5"/>
  <c r="B2114" i="5"/>
  <c r="B2115" i="5"/>
  <c r="B2116" i="5"/>
  <c r="S2116" i="5" s="1"/>
  <c r="B2117" i="5"/>
  <c r="B2118" i="5"/>
  <c r="B2119" i="5"/>
  <c r="B2120" i="5"/>
  <c r="B2121" i="5"/>
  <c r="B2122" i="5"/>
  <c r="B2123" i="5"/>
  <c r="B2124" i="5"/>
  <c r="B2125" i="5"/>
  <c r="B2126" i="5"/>
  <c r="B2127" i="5"/>
  <c r="B2128" i="5"/>
  <c r="S2128" i="5" s="1"/>
  <c r="B2129" i="5"/>
  <c r="B2130" i="5"/>
  <c r="B2131" i="5"/>
  <c r="B2132" i="5"/>
  <c r="B2133" i="5"/>
  <c r="B2134" i="5"/>
  <c r="B2135" i="5"/>
  <c r="B2136" i="5"/>
  <c r="B2137" i="5"/>
  <c r="B2138" i="5"/>
  <c r="B2139" i="5"/>
  <c r="B2140" i="5"/>
  <c r="T2140" i="5" s="1"/>
  <c r="B2141" i="5"/>
  <c r="B2142" i="5"/>
  <c r="B2143" i="5"/>
  <c r="B2144" i="5"/>
  <c r="B2145" i="5"/>
  <c r="B2146" i="5"/>
  <c r="B2147" i="5"/>
  <c r="B2148" i="5"/>
  <c r="B2149" i="5"/>
  <c r="B2150" i="5"/>
  <c r="B2151" i="5"/>
  <c r="B2152" i="5"/>
  <c r="T2152" i="5" s="1"/>
  <c r="B2153" i="5"/>
  <c r="B2154" i="5"/>
  <c r="B2155" i="5"/>
  <c r="B2156" i="5"/>
  <c r="B2157" i="5"/>
  <c r="B2158" i="5"/>
  <c r="B2159" i="5"/>
  <c r="B2160" i="5"/>
  <c r="B2161" i="5"/>
  <c r="B2162" i="5"/>
  <c r="B2163" i="5"/>
  <c r="B2164" i="5"/>
  <c r="T2164" i="5" s="1"/>
  <c r="B2165" i="5"/>
  <c r="B2166" i="5"/>
  <c r="B2167" i="5"/>
  <c r="B2168" i="5"/>
  <c r="B2169" i="5"/>
  <c r="B2170" i="5"/>
  <c r="B2171" i="5"/>
  <c r="B2172" i="5"/>
  <c r="B2173" i="5"/>
  <c r="B2174" i="5"/>
  <c r="B2175" i="5"/>
  <c r="B2176" i="5"/>
  <c r="S2176" i="5" s="1"/>
  <c r="B2177" i="5"/>
  <c r="B2178" i="5"/>
  <c r="B2179" i="5"/>
  <c r="B2180" i="5"/>
  <c r="B2181" i="5"/>
  <c r="B2182" i="5"/>
  <c r="B2183" i="5"/>
  <c r="B2184" i="5"/>
  <c r="B2185" i="5"/>
  <c r="B2186" i="5"/>
  <c r="B2187" i="5"/>
  <c r="B2188" i="5"/>
  <c r="S2188" i="5" s="1"/>
  <c r="B2189" i="5"/>
  <c r="B2190" i="5"/>
  <c r="B2191" i="5"/>
  <c r="B2192" i="5"/>
  <c r="B2193" i="5"/>
  <c r="B2194" i="5"/>
  <c r="B2195" i="5"/>
  <c r="B2196" i="5"/>
  <c r="B2197" i="5"/>
  <c r="B2198" i="5"/>
  <c r="B2199" i="5"/>
  <c r="B2200" i="5"/>
  <c r="S2200" i="5" s="1"/>
  <c r="B2201" i="5"/>
  <c r="B2202" i="5"/>
  <c r="B2203" i="5"/>
  <c r="B2204" i="5"/>
  <c r="B2205" i="5"/>
  <c r="B2206" i="5"/>
  <c r="B2207" i="5"/>
  <c r="B2208" i="5"/>
  <c r="B2209" i="5"/>
  <c r="B2210" i="5"/>
  <c r="B2211" i="5"/>
  <c r="B2212" i="5"/>
  <c r="S2212" i="5" s="1"/>
  <c r="B2213" i="5"/>
  <c r="B2214" i="5"/>
  <c r="B2215" i="5"/>
  <c r="B2216" i="5"/>
  <c r="B2217" i="5"/>
  <c r="B2218" i="5"/>
  <c r="B2219" i="5"/>
  <c r="B2220" i="5"/>
  <c r="B2221" i="5"/>
  <c r="B2222" i="5"/>
  <c r="B2223" i="5"/>
  <c r="B2224" i="5"/>
  <c r="S2224" i="5" s="1"/>
  <c r="B2225" i="5"/>
  <c r="B2226" i="5"/>
  <c r="B2227" i="5"/>
  <c r="B2228" i="5"/>
  <c r="B2229" i="5"/>
  <c r="B2230" i="5"/>
  <c r="B2231" i="5"/>
  <c r="B2232" i="5"/>
  <c r="B2233" i="5"/>
  <c r="B2234" i="5"/>
  <c r="B2235" i="5"/>
  <c r="B2236" i="5"/>
  <c r="T2236" i="5" s="1"/>
  <c r="B2237" i="5"/>
  <c r="B2238" i="5"/>
  <c r="B2239" i="5"/>
  <c r="B2240" i="5"/>
  <c r="B2241" i="5"/>
  <c r="B2242" i="5"/>
  <c r="B2243" i="5"/>
  <c r="B2244" i="5"/>
  <c r="B2245" i="5"/>
  <c r="B2246" i="5"/>
  <c r="B2247" i="5"/>
  <c r="B2248" i="5"/>
  <c r="T2248" i="5" s="1"/>
  <c r="B2249" i="5"/>
  <c r="B2250" i="5"/>
  <c r="B2251" i="5"/>
  <c r="B2252" i="5"/>
  <c r="B2253" i="5"/>
  <c r="B2254" i="5"/>
  <c r="B2255" i="5"/>
  <c r="B2256" i="5"/>
  <c r="B2257" i="5"/>
  <c r="B2258" i="5"/>
  <c r="B2259" i="5"/>
  <c r="B2260" i="5"/>
  <c r="S2260" i="5" s="1"/>
  <c r="B2261" i="5"/>
  <c r="B2262" i="5"/>
  <c r="B2263" i="5"/>
  <c r="B2264" i="5"/>
  <c r="B2265" i="5"/>
  <c r="B2266" i="5"/>
  <c r="B2267" i="5"/>
  <c r="B2268" i="5"/>
  <c r="B2269" i="5"/>
  <c r="B2270" i="5"/>
  <c r="B2271" i="5"/>
  <c r="B2272" i="5"/>
  <c r="T2272" i="5" s="1"/>
  <c r="B2273" i="5"/>
  <c r="B2274" i="5"/>
  <c r="B2275" i="5"/>
  <c r="B2276" i="5"/>
  <c r="B2277" i="5"/>
  <c r="B2278" i="5"/>
  <c r="B2279" i="5"/>
  <c r="B2280" i="5"/>
  <c r="B2281" i="5"/>
  <c r="B2282" i="5"/>
  <c r="B2283" i="5"/>
  <c r="B2284" i="5"/>
  <c r="S2284" i="5" s="1"/>
  <c r="B2285" i="5"/>
  <c r="B2286" i="5"/>
  <c r="B2287" i="5"/>
  <c r="B2288" i="5"/>
  <c r="B2289" i="5"/>
  <c r="B2290" i="5"/>
  <c r="B2291" i="5"/>
  <c r="B2292" i="5"/>
  <c r="B2293" i="5"/>
  <c r="B2294" i="5"/>
  <c r="B2295" i="5"/>
  <c r="B2296" i="5"/>
  <c r="T2296" i="5" s="1"/>
  <c r="B2297" i="5"/>
  <c r="B2298" i="5"/>
  <c r="B2299" i="5"/>
  <c r="B2300" i="5"/>
  <c r="B2301" i="5"/>
  <c r="B2302" i="5"/>
  <c r="B2303" i="5"/>
  <c r="B2304" i="5"/>
  <c r="B2305" i="5"/>
  <c r="B2306" i="5"/>
  <c r="B2307" i="5"/>
  <c r="B2308" i="5"/>
  <c r="T2308" i="5" s="1"/>
  <c r="B2309" i="5"/>
  <c r="B2310" i="5"/>
  <c r="B2311" i="5"/>
  <c r="B2312" i="5"/>
  <c r="B2313" i="5"/>
  <c r="B2314" i="5"/>
  <c r="B2315" i="5"/>
  <c r="B2316" i="5"/>
  <c r="B2317" i="5"/>
  <c r="B2318" i="5"/>
  <c r="B2319" i="5"/>
  <c r="B2320" i="5"/>
  <c r="S2320" i="5" s="1"/>
  <c r="B2321" i="5"/>
  <c r="B2322" i="5"/>
  <c r="B2323" i="5"/>
  <c r="B2324" i="5"/>
  <c r="B2325" i="5"/>
  <c r="B2326" i="5"/>
  <c r="B2327" i="5"/>
  <c r="B2328" i="5"/>
  <c r="B2329" i="5"/>
  <c r="B2330" i="5"/>
  <c r="B2331" i="5"/>
  <c r="B2332" i="5"/>
  <c r="T2332" i="5" s="1"/>
  <c r="B2333" i="5"/>
  <c r="B2334" i="5"/>
  <c r="B2335" i="5"/>
  <c r="B2336" i="5"/>
  <c r="B2337" i="5"/>
  <c r="B2338" i="5"/>
  <c r="B2339" i="5"/>
  <c r="B2340" i="5"/>
  <c r="B2341" i="5"/>
  <c r="B2342" i="5"/>
  <c r="B2343" i="5"/>
  <c r="B2344" i="5"/>
  <c r="T2344" i="5" s="1"/>
  <c r="B2345" i="5"/>
  <c r="B2346" i="5"/>
  <c r="B2347" i="5"/>
  <c r="B2348" i="5"/>
  <c r="B2349" i="5"/>
  <c r="B2350" i="5"/>
  <c r="B2351" i="5"/>
  <c r="B2352" i="5"/>
  <c r="B2353" i="5"/>
  <c r="B2354" i="5"/>
  <c r="B2355" i="5"/>
  <c r="B2356" i="5"/>
  <c r="T2356" i="5" s="1"/>
  <c r="B2357" i="5"/>
  <c r="B2358" i="5"/>
  <c r="B2359" i="5"/>
  <c r="B2360" i="5"/>
  <c r="B2361" i="5"/>
  <c r="B2362" i="5"/>
  <c r="B2363" i="5"/>
  <c r="B2364" i="5"/>
  <c r="B2365" i="5"/>
  <c r="B2366" i="5"/>
  <c r="B2367" i="5"/>
  <c r="B2368" i="5"/>
  <c r="S2368" i="5" s="1"/>
  <c r="B2369" i="5"/>
  <c r="B2370" i="5"/>
  <c r="B2371" i="5"/>
  <c r="B2372" i="5"/>
  <c r="B2373" i="5"/>
  <c r="B2374" i="5"/>
  <c r="B2375" i="5"/>
  <c r="B2376" i="5"/>
  <c r="B2377" i="5"/>
  <c r="B2378" i="5"/>
  <c r="B2379" i="5"/>
  <c r="B2380" i="5"/>
  <c r="T2380" i="5" s="1"/>
  <c r="B2381" i="5"/>
  <c r="B2382" i="5"/>
  <c r="B2383" i="5"/>
  <c r="B2384" i="5"/>
  <c r="B2385" i="5"/>
  <c r="B2386" i="5"/>
  <c r="B2387" i="5"/>
  <c r="B2388" i="5"/>
  <c r="B2389" i="5"/>
  <c r="B2390" i="5"/>
  <c r="B2391" i="5"/>
  <c r="B2392" i="5"/>
  <c r="S2392" i="5" s="1"/>
  <c r="B2393" i="5"/>
  <c r="B2394" i="5"/>
  <c r="B2395" i="5"/>
  <c r="B2396" i="5"/>
  <c r="B2397" i="5"/>
  <c r="B2398" i="5"/>
  <c r="B2399" i="5"/>
  <c r="B2400" i="5"/>
  <c r="B2401" i="5"/>
  <c r="B2402" i="5"/>
  <c r="B2403" i="5"/>
  <c r="B2404" i="5"/>
  <c r="T2404" i="5" s="1"/>
  <c r="B2405" i="5"/>
  <c r="B2406" i="5"/>
  <c r="B2407" i="5"/>
  <c r="B2408" i="5"/>
  <c r="B2409" i="5"/>
  <c r="B2410" i="5"/>
  <c r="B2411" i="5"/>
  <c r="B2412" i="5"/>
  <c r="B2413" i="5"/>
  <c r="B2414" i="5"/>
  <c r="B2415" i="5"/>
  <c r="B2416" i="5"/>
  <c r="T2416" i="5" s="1"/>
  <c r="B2417" i="5"/>
  <c r="B2418" i="5"/>
  <c r="B2419" i="5"/>
  <c r="B2420" i="5"/>
  <c r="B2421" i="5"/>
  <c r="B2422" i="5"/>
  <c r="B2423" i="5"/>
  <c r="B2424" i="5"/>
  <c r="B2425" i="5"/>
  <c r="B2426" i="5"/>
  <c r="B2427" i="5"/>
  <c r="B2428" i="5"/>
  <c r="T2428" i="5" s="1"/>
  <c r="B2429" i="5"/>
  <c r="B2430" i="5"/>
  <c r="B2431" i="5"/>
  <c r="B2432" i="5"/>
  <c r="B2433" i="5"/>
  <c r="B2434" i="5"/>
  <c r="B2435" i="5"/>
  <c r="B2436" i="5"/>
  <c r="B2437" i="5"/>
  <c r="B2438" i="5"/>
  <c r="B2439" i="5"/>
  <c r="B2440" i="5"/>
  <c r="S2440" i="5" s="1"/>
  <c r="B2441" i="5"/>
  <c r="B2442" i="5"/>
  <c r="B2443" i="5"/>
  <c r="B2444" i="5"/>
  <c r="B2445" i="5"/>
  <c r="B2446" i="5"/>
  <c r="B2447" i="5"/>
  <c r="B2448" i="5"/>
  <c r="B2449" i="5"/>
  <c r="B2450" i="5"/>
  <c r="B2451" i="5"/>
  <c r="B2452" i="5"/>
  <c r="S2452" i="5" s="1"/>
  <c r="B2453" i="5"/>
  <c r="B2454" i="5"/>
  <c r="B2455" i="5"/>
  <c r="B2456" i="5"/>
  <c r="B2457" i="5"/>
  <c r="B2458" i="5"/>
  <c r="B2459" i="5"/>
  <c r="B2460" i="5"/>
  <c r="B2461" i="5"/>
  <c r="B2462" i="5"/>
  <c r="B2463" i="5"/>
  <c r="B2464" i="5"/>
  <c r="T2464" i="5" s="1"/>
  <c r="B2465" i="5"/>
  <c r="B2466" i="5"/>
  <c r="B2467" i="5"/>
  <c r="B2468" i="5"/>
  <c r="B2469" i="5"/>
  <c r="B2470" i="5"/>
  <c r="B2471" i="5"/>
  <c r="B2472" i="5"/>
  <c r="B2473" i="5"/>
  <c r="B2474" i="5"/>
  <c r="B2475" i="5"/>
  <c r="B2476" i="5"/>
  <c r="T2476" i="5" s="1"/>
  <c r="B2477" i="5"/>
  <c r="B2478" i="5"/>
  <c r="B2479" i="5"/>
  <c r="B2480" i="5"/>
  <c r="B2481" i="5"/>
  <c r="B2482" i="5"/>
  <c r="B2483" i="5"/>
  <c r="B2484" i="5"/>
  <c r="B2485" i="5"/>
  <c r="B2486" i="5"/>
  <c r="B2487" i="5"/>
  <c r="B2488" i="5"/>
  <c r="S2488" i="5" s="1"/>
  <c r="B2489" i="5"/>
  <c r="B2490" i="5"/>
  <c r="B2491" i="5"/>
  <c r="B2492" i="5"/>
  <c r="B2493" i="5"/>
  <c r="B2494" i="5"/>
  <c r="B2495" i="5"/>
  <c r="B2496" i="5"/>
  <c r="B2497" i="5"/>
  <c r="B2498" i="5"/>
  <c r="B2499" i="5"/>
  <c r="B2504" i="5"/>
  <c r="S2504" i="5" s="1"/>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G112" i="6"/>
  <c r="J88" i="6"/>
  <c r="J87" i="6"/>
  <c r="J86" i="6"/>
  <c r="J85" i="6"/>
  <c r="J77" i="6"/>
  <c r="J76" i="6"/>
  <c r="J66" i="6"/>
  <c r="J65" i="6"/>
  <c r="J64" i="6"/>
  <c r="J63" i="6"/>
  <c r="I63" i="6"/>
  <c r="J55" i="6"/>
  <c r="J54" i="6"/>
  <c r="J53" i="6"/>
  <c r="J52" i="6"/>
  <c r="I52" i="6"/>
  <c r="J51" i="6"/>
  <c r="I51" i="6"/>
  <c r="J44" i="6"/>
  <c r="J43" i="6"/>
  <c r="J42" i="6"/>
  <c r="J41" i="6"/>
  <c r="I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C70" i="6"/>
  <c r="C69" i="6"/>
  <c r="C68" i="6"/>
  <c r="C67" i="6"/>
  <c r="I66" i="6"/>
  <c r="I65" i="6"/>
  <c r="I64" i="6"/>
  <c r="I62" i="6"/>
  <c r="J62" i="6"/>
  <c r="C59" i="6"/>
  <c r="C58" i="6"/>
  <c r="C57" i="6"/>
  <c r="C56" i="6"/>
  <c r="I55" i="6"/>
  <c r="I54" i="6"/>
  <c r="I53" i="6"/>
  <c r="C48" i="6"/>
  <c r="C47" i="6"/>
  <c r="C46" i="6"/>
  <c r="C45" i="6"/>
  <c r="I44" i="6"/>
  <c r="I43" i="6"/>
  <c r="I42" i="6"/>
  <c r="I40" i="6"/>
  <c r="J40" i="6"/>
  <c r="C26" i="6"/>
  <c r="C25" i="6"/>
  <c r="C24" i="6"/>
  <c r="C23" i="6"/>
  <c r="I22" i="6"/>
  <c r="J22" i="6"/>
  <c r="I21" i="6"/>
  <c r="J21" i="6"/>
  <c r="J7" i="6"/>
  <c r="J19" i="6"/>
  <c r="I19" i="6"/>
  <c r="I83" i="6"/>
  <c r="I72" i="6"/>
  <c r="I7" i="6"/>
  <c r="G4" i="6"/>
  <c r="H4" i="6" s="1"/>
  <c r="D4" i="6" s="1"/>
  <c r="I4" i="6"/>
  <c r="B21" i="13"/>
  <c r="C4" i="8"/>
  <c r="T20" i="5"/>
  <c r="T21"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1" i="5"/>
  <c r="T402" i="5"/>
  <c r="T403" i="5"/>
  <c r="T404" i="5"/>
  <c r="T405" i="5"/>
  <c r="T406" i="5"/>
  <c r="T407" i="5"/>
  <c r="T408" i="5"/>
  <c r="T409" i="5"/>
  <c r="T410" i="5"/>
  <c r="T411" i="5"/>
  <c r="T413" i="5"/>
  <c r="T414" i="5"/>
  <c r="T415" i="5"/>
  <c r="T416" i="5"/>
  <c r="T417" i="5"/>
  <c r="T418" i="5"/>
  <c r="T419" i="5"/>
  <c r="T420" i="5"/>
  <c r="T421" i="5"/>
  <c r="T422" i="5"/>
  <c r="T423" i="5"/>
  <c r="T425" i="5"/>
  <c r="T426" i="5"/>
  <c r="T427" i="5"/>
  <c r="T428" i="5"/>
  <c r="T429" i="5"/>
  <c r="T430" i="5"/>
  <c r="T431" i="5"/>
  <c r="T432" i="5"/>
  <c r="T433" i="5"/>
  <c r="T434" i="5"/>
  <c r="T435" i="5"/>
  <c r="T437" i="5"/>
  <c r="T438" i="5"/>
  <c r="T439" i="5"/>
  <c r="T440" i="5"/>
  <c r="T441" i="5"/>
  <c r="T442" i="5"/>
  <c r="T443" i="5"/>
  <c r="T444" i="5"/>
  <c r="T445" i="5"/>
  <c r="T446" i="5"/>
  <c r="T447" i="5"/>
  <c r="T449" i="5"/>
  <c r="T450" i="5"/>
  <c r="T451" i="5"/>
  <c r="T452" i="5"/>
  <c r="T453" i="5"/>
  <c r="T454" i="5"/>
  <c r="T455" i="5"/>
  <c r="T456" i="5"/>
  <c r="T457" i="5"/>
  <c r="T458" i="5"/>
  <c r="T459" i="5"/>
  <c r="T461" i="5"/>
  <c r="T462" i="5"/>
  <c r="T463" i="5"/>
  <c r="T464" i="5"/>
  <c r="T465" i="5"/>
  <c r="T466" i="5"/>
  <c r="T467" i="5"/>
  <c r="T468" i="5"/>
  <c r="T469" i="5"/>
  <c r="T470" i="5"/>
  <c r="T471" i="5"/>
  <c r="T473" i="5"/>
  <c r="T474" i="5"/>
  <c r="T475" i="5"/>
  <c r="T476" i="5"/>
  <c r="T477" i="5"/>
  <c r="T478" i="5"/>
  <c r="T479" i="5"/>
  <c r="T480" i="5"/>
  <c r="T481" i="5"/>
  <c r="T482" i="5"/>
  <c r="T483" i="5"/>
  <c r="T485" i="5"/>
  <c r="T486" i="5"/>
  <c r="T487" i="5"/>
  <c r="T488" i="5"/>
  <c r="T489" i="5"/>
  <c r="T490" i="5"/>
  <c r="T491" i="5"/>
  <c r="T492" i="5"/>
  <c r="T493" i="5"/>
  <c r="T494" i="5"/>
  <c r="T495" i="5"/>
  <c r="T497" i="5"/>
  <c r="T498" i="5"/>
  <c r="T499" i="5"/>
  <c r="T500" i="5"/>
  <c r="T501" i="5"/>
  <c r="T502" i="5"/>
  <c r="T503" i="5"/>
  <c r="T504" i="5"/>
  <c r="T505" i="5"/>
  <c r="T506" i="5"/>
  <c r="T507" i="5"/>
  <c r="T509" i="5"/>
  <c r="T510" i="5"/>
  <c r="T511" i="5"/>
  <c r="T512" i="5"/>
  <c r="T513" i="5"/>
  <c r="T514" i="5"/>
  <c r="T515" i="5"/>
  <c r="T516" i="5"/>
  <c r="T517" i="5"/>
  <c r="T518" i="5"/>
  <c r="T519" i="5"/>
  <c r="T521" i="5"/>
  <c r="T522" i="5"/>
  <c r="T523" i="5"/>
  <c r="T524" i="5"/>
  <c r="T525" i="5"/>
  <c r="T526" i="5"/>
  <c r="T527" i="5"/>
  <c r="T528" i="5"/>
  <c r="T529" i="5"/>
  <c r="T530" i="5"/>
  <c r="T531" i="5"/>
  <c r="T533" i="5"/>
  <c r="T534" i="5"/>
  <c r="T535" i="5"/>
  <c r="T536" i="5"/>
  <c r="T537" i="5"/>
  <c r="T538" i="5"/>
  <c r="T539" i="5"/>
  <c r="T540" i="5"/>
  <c r="T541" i="5"/>
  <c r="T542" i="5"/>
  <c r="T543" i="5"/>
  <c r="T545" i="5"/>
  <c r="T546" i="5"/>
  <c r="T547" i="5"/>
  <c r="T548" i="5"/>
  <c r="T549" i="5"/>
  <c r="T550" i="5"/>
  <c r="T551" i="5"/>
  <c r="T552" i="5"/>
  <c r="T553" i="5"/>
  <c r="T554" i="5"/>
  <c r="T555" i="5"/>
  <c r="T557" i="5"/>
  <c r="T558" i="5"/>
  <c r="T559" i="5"/>
  <c r="T560" i="5"/>
  <c r="T561" i="5"/>
  <c r="T562" i="5"/>
  <c r="T563" i="5"/>
  <c r="T564" i="5"/>
  <c r="T565" i="5"/>
  <c r="T566" i="5"/>
  <c r="T567" i="5"/>
  <c r="T569" i="5"/>
  <c r="T570" i="5"/>
  <c r="T571" i="5"/>
  <c r="T572" i="5"/>
  <c r="T573" i="5"/>
  <c r="T574" i="5"/>
  <c r="T575" i="5"/>
  <c r="T576" i="5"/>
  <c r="T577" i="5"/>
  <c r="T578" i="5"/>
  <c r="T579" i="5"/>
  <c r="T581" i="5"/>
  <c r="T582" i="5"/>
  <c r="T583" i="5"/>
  <c r="T584" i="5"/>
  <c r="T585" i="5"/>
  <c r="T586" i="5"/>
  <c r="T587" i="5"/>
  <c r="T588" i="5"/>
  <c r="T589" i="5"/>
  <c r="T590" i="5"/>
  <c r="T591" i="5"/>
  <c r="T593" i="5"/>
  <c r="T594" i="5"/>
  <c r="T595" i="5"/>
  <c r="T596" i="5"/>
  <c r="T597" i="5"/>
  <c r="T598" i="5"/>
  <c r="T599" i="5"/>
  <c r="T600" i="5"/>
  <c r="T601" i="5"/>
  <c r="T602" i="5"/>
  <c r="T603" i="5"/>
  <c r="T605" i="5"/>
  <c r="T606" i="5"/>
  <c r="T607" i="5"/>
  <c r="T608" i="5"/>
  <c r="T609" i="5"/>
  <c r="T610" i="5"/>
  <c r="T611" i="5"/>
  <c r="T612" i="5"/>
  <c r="T613" i="5"/>
  <c r="T614" i="5"/>
  <c r="T615" i="5"/>
  <c r="T617" i="5"/>
  <c r="T618" i="5"/>
  <c r="T619" i="5"/>
  <c r="T620" i="5"/>
  <c r="T621" i="5"/>
  <c r="T622" i="5"/>
  <c r="T623" i="5"/>
  <c r="T624" i="5"/>
  <c r="T625" i="5"/>
  <c r="T626" i="5"/>
  <c r="T627" i="5"/>
  <c r="T629" i="5"/>
  <c r="T630" i="5"/>
  <c r="T631" i="5"/>
  <c r="T632" i="5"/>
  <c r="T633" i="5"/>
  <c r="T634" i="5"/>
  <c r="T635" i="5"/>
  <c r="T636" i="5"/>
  <c r="T637" i="5"/>
  <c r="T638" i="5"/>
  <c r="T639" i="5"/>
  <c r="T641" i="5"/>
  <c r="T642" i="5"/>
  <c r="T643" i="5"/>
  <c r="T644" i="5"/>
  <c r="T645" i="5"/>
  <c r="T646" i="5"/>
  <c r="T647" i="5"/>
  <c r="T648" i="5"/>
  <c r="T649" i="5"/>
  <c r="T650" i="5"/>
  <c r="T651" i="5"/>
  <c r="T653" i="5"/>
  <c r="T654" i="5"/>
  <c r="T655" i="5"/>
  <c r="T656" i="5"/>
  <c r="T657" i="5"/>
  <c r="T658" i="5"/>
  <c r="T659" i="5"/>
  <c r="T660" i="5"/>
  <c r="T661" i="5"/>
  <c r="T662" i="5"/>
  <c r="T663" i="5"/>
  <c r="T665" i="5"/>
  <c r="T666" i="5"/>
  <c r="T667" i="5"/>
  <c r="T668" i="5"/>
  <c r="T669" i="5"/>
  <c r="T670" i="5"/>
  <c r="T671" i="5"/>
  <c r="T672" i="5"/>
  <c r="T673" i="5"/>
  <c r="T674" i="5"/>
  <c r="T675" i="5"/>
  <c r="T677" i="5"/>
  <c r="T678" i="5"/>
  <c r="T679" i="5"/>
  <c r="T680" i="5"/>
  <c r="T681" i="5"/>
  <c r="T682" i="5"/>
  <c r="T683" i="5"/>
  <c r="T684" i="5"/>
  <c r="T685" i="5"/>
  <c r="T686" i="5"/>
  <c r="T687" i="5"/>
  <c r="T689" i="5"/>
  <c r="T690" i="5"/>
  <c r="T691" i="5"/>
  <c r="T692" i="5"/>
  <c r="T693" i="5"/>
  <c r="T694" i="5"/>
  <c r="T695" i="5"/>
  <c r="T696" i="5"/>
  <c r="T697" i="5"/>
  <c r="T698" i="5"/>
  <c r="T699" i="5"/>
  <c r="T701" i="5"/>
  <c r="T702" i="5"/>
  <c r="T703" i="5"/>
  <c r="T704" i="5"/>
  <c r="T705" i="5"/>
  <c r="T706" i="5"/>
  <c r="T707" i="5"/>
  <c r="T708" i="5"/>
  <c r="T709" i="5"/>
  <c r="T710" i="5"/>
  <c r="T711" i="5"/>
  <c r="T713" i="5"/>
  <c r="T714" i="5"/>
  <c r="T715" i="5"/>
  <c r="T716" i="5"/>
  <c r="T717" i="5"/>
  <c r="T718" i="5"/>
  <c r="T719" i="5"/>
  <c r="T720" i="5"/>
  <c r="T721" i="5"/>
  <c r="T722" i="5"/>
  <c r="T723" i="5"/>
  <c r="T725" i="5"/>
  <c r="T726" i="5"/>
  <c r="T727" i="5"/>
  <c r="T728" i="5"/>
  <c r="T729" i="5"/>
  <c r="T730" i="5"/>
  <c r="T731" i="5"/>
  <c r="T732" i="5"/>
  <c r="T733" i="5"/>
  <c r="T734" i="5"/>
  <c r="T735" i="5"/>
  <c r="T737" i="5"/>
  <c r="T738" i="5"/>
  <c r="T739" i="5"/>
  <c r="T740" i="5"/>
  <c r="T741" i="5"/>
  <c r="T742" i="5"/>
  <c r="T743" i="5"/>
  <c r="T744" i="5"/>
  <c r="T745" i="5"/>
  <c r="T746" i="5"/>
  <c r="T747" i="5"/>
  <c r="T749" i="5"/>
  <c r="T750" i="5"/>
  <c r="T751" i="5"/>
  <c r="T752" i="5"/>
  <c r="T753" i="5"/>
  <c r="T754" i="5"/>
  <c r="T755" i="5"/>
  <c r="T756" i="5"/>
  <c r="T757" i="5"/>
  <c r="T758" i="5"/>
  <c r="T759" i="5"/>
  <c r="T761" i="5"/>
  <c r="T762" i="5"/>
  <c r="T763" i="5"/>
  <c r="T764" i="5"/>
  <c r="T765" i="5"/>
  <c r="T766" i="5"/>
  <c r="T767" i="5"/>
  <c r="T768" i="5"/>
  <c r="T769" i="5"/>
  <c r="T770" i="5"/>
  <c r="T771" i="5"/>
  <c r="T773" i="5"/>
  <c r="T774" i="5"/>
  <c r="T775" i="5"/>
  <c r="T776" i="5"/>
  <c r="T777" i="5"/>
  <c r="T778" i="5"/>
  <c r="T779" i="5"/>
  <c r="T780" i="5"/>
  <c r="T781" i="5"/>
  <c r="T782" i="5"/>
  <c r="T783" i="5"/>
  <c r="T785" i="5"/>
  <c r="T786" i="5"/>
  <c r="T787" i="5"/>
  <c r="T788" i="5"/>
  <c r="T789" i="5"/>
  <c r="T790" i="5"/>
  <c r="T791" i="5"/>
  <c r="T792" i="5"/>
  <c r="T793" i="5"/>
  <c r="T794" i="5"/>
  <c r="T795" i="5"/>
  <c r="T797" i="5"/>
  <c r="T798" i="5"/>
  <c r="T799" i="5"/>
  <c r="T800" i="5"/>
  <c r="T801" i="5"/>
  <c r="T802" i="5"/>
  <c r="T803" i="5"/>
  <c r="T804" i="5"/>
  <c r="T805" i="5"/>
  <c r="T806" i="5"/>
  <c r="T807" i="5"/>
  <c r="T809" i="5"/>
  <c r="T810" i="5"/>
  <c r="T811" i="5"/>
  <c r="T812" i="5"/>
  <c r="T813" i="5"/>
  <c r="T814" i="5"/>
  <c r="T815" i="5"/>
  <c r="T816" i="5"/>
  <c r="T817" i="5"/>
  <c r="T818" i="5"/>
  <c r="T819" i="5"/>
  <c r="T821" i="5"/>
  <c r="T822" i="5"/>
  <c r="T823" i="5"/>
  <c r="T824" i="5"/>
  <c r="T825" i="5"/>
  <c r="T826" i="5"/>
  <c r="T827" i="5"/>
  <c r="T828" i="5"/>
  <c r="T829" i="5"/>
  <c r="T830" i="5"/>
  <c r="T831" i="5"/>
  <c r="T833" i="5"/>
  <c r="T834" i="5"/>
  <c r="T835" i="5"/>
  <c r="T836" i="5"/>
  <c r="T837" i="5"/>
  <c r="T838" i="5"/>
  <c r="T839" i="5"/>
  <c r="T840" i="5"/>
  <c r="T841" i="5"/>
  <c r="T842" i="5"/>
  <c r="T843" i="5"/>
  <c r="T845" i="5"/>
  <c r="T846" i="5"/>
  <c r="T847" i="5"/>
  <c r="T848" i="5"/>
  <c r="T849" i="5"/>
  <c r="T850" i="5"/>
  <c r="T851" i="5"/>
  <c r="T852" i="5"/>
  <c r="T853" i="5"/>
  <c r="T854" i="5"/>
  <c r="T855" i="5"/>
  <c r="T857" i="5"/>
  <c r="T858" i="5"/>
  <c r="T859" i="5"/>
  <c r="T860" i="5"/>
  <c r="T861" i="5"/>
  <c r="T862" i="5"/>
  <c r="T863" i="5"/>
  <c r="T864" i="5"/>
  <c r="T865" i="5"/>
  <c r="T866" i="5"/>
  <c r="T867" i="5"/>
  <c r="T869" i="5"/>
  <c r="T870" i="5"/>
  <c r="T871" i="5"/>
  <c r="T872" i="5"/>
  <c r="T873" i="5"/>
  <c r="T874" i="5"/>
  <c r="T875" i="5"/>
  <c r="T876" i="5"/>
  <c r="T877" i="5"/>
  <c r="T878" i="5"/>
  <c r="T879" i="5"/>
  <c r="T881" i="5"/>
  <c r="T882" i="5"/>
  <c r="T883" i="5"/>
  <c r="T884" i="5"/>
  <c r="T885" i="5"/>
  <c r="T886" i="5"/>
  <c r="T887" i="5"/>
  <c r="T888" i="5"/>
  <c r="T889" i="5"/>
  <c r="T890" i="5"/>
  <c r="T891" i="5"/>
  <c r="T893" i="5"/>
  <c r="T894" i="5"/>
  <c r="T895" i="5"/>
  <c r="T896" i="5"/>
  <c r="T897" i="5"/>
  <c r="T898" i="5"/>
  <c r="T899" i="5"/>
  <c r="T900" i="5"/>
  <c r="T901" i="5"/>
  <c r="T902" i="5"/>
  <c r="T903" i="5"/>
  <c r="T905" i="5"/>
  <c r="T906" i="5"/>
  <c r="T907" i="5"/>
  <c r="T908" i="5"/>
  <c r="T909" i="5"/>
  <c r="T910" i="5"/>
  <c r="T911" i="5"/>
  <c r="T912" i="5"/>
  <c r="T913" i="5"/>
  <c r="T914" i="5"/>
  <c r="T915" i="5"/>
  <c r="T917" i="5"/>
  <c r="T918" i="5"/>
  <c r="T919" i="5"/>
  <c r="T920" i="5"/>
  <c r="T921" i="5"/>
  <c r="T922" i="5"/>
  <c r="T923" i="5"/>
  <c r="T924" i="5"/>
  <c r="T925" i="5"/>
  <c r="T926" i="5"/>
  <c r="T927" i="5"/>
  <c r="T929" i="5"/>
  <c r="T930" i="5"/>
  <c r="T931" i="5"/>
  <c r="T932" i="5"/>
  <c r="T933" i="5"/>
  <c r="T934" i="5"/>
  <c r="T935" i="5"/>
  <c r="T936" i="5"/>
  <c r="T937" i="5"/>
  <c r="T938" i="5"/>
  <c r="T939" i="5"/>
  <c r="T941" i="5"/>
  <c r="T942" i="5"/>
  <c r="T943" i="5"/>
  <c r="T944" i="5"/>
  <c r="T945" i="5"/>
  <c r="T946" i="5"/>
  <c r="T947" i="5"/>
  <c r="T948" i="5"/>
  <c r="T949" i="5"/>
  <c r="T950" i="5"/>
  <c r="T951" i="5"/>
  <c r="T953" i="5"/>
  <c r="T954" i="5"/>
  <c r="T955" i="5"/>
  <c r="T956" i="5"/>
  <c r="T957" i="5"/>
  <c r="T958" i="5"/>
  <c r="T959" i="5"/>
  <c r="T960" i="5"/>
  <c r="T961" i="5"/>
  <c r="T962" i="5"/>
  <c r="T963" i="5"/>
  <c r="T965" i="5"/>
  <c r="T966" i="5"/>
  <c r="T967" i="5"/>
  <c r="T968" i="5"/>
  <c r="T969" i="5"/>
  <c r="T970" i="5"/>
  <c r="T971" i="5"/>
  <c r="T972" i="5"/>
  <c r="T973" i="5"/>
  <c r="T974" i="5"/>
  <c r="T975" i="5"/>
  <c r="T977" i="5"/>
  <c r="T978" i="5"/>
  <c r="T979" i="5"/>
  <c r="T980" i="5"/>
  <c r="T981" i="5"/>
  <c r="T982" i="5"/>
  <c r="T983" i="5"/>
  <c r="T984" i="5"/>
  <c r="T985" i="5"/>
  <c r="T986" i="5"/>
  <c r="T987" i="5"/>
  <c r="T989" i="5"/>
  <c r="T990" i="5"/>
  <c r="T991" i="5"/>
  <c r="T992" i="5"/>
  <c r="T993" i="5"/>
  <c r="T994" i="5"/>
  <c r="T995" i="5"/>
  <c r="T996" i="5"/>
  <c r="T997" i="5"/>
  <c r="T998" i="5"/>
  <c r="T999" i="5"/>
  <c r="T1001" i="5"/>
  <c r="T1002" i="5"/>
  <c r="T1003" i="5"/>
  <c r="T1004" i="5"/>
  <c r="T1005" i="5"/>
  <c r="T1006" i="5"/>
  <c r="T1007" i="5"/>
  <c r="T1008" i="5"/>
  <c r="T1009" i="5"/>
  <c r="T1010" i="5"/>
  <c r="T1011" i="5"/>
  <c r="T1013" i="5"/>
  <c r="T1014" i="5"/>
  <c r="T1015" i="5"/>
  <c r="T1016" i="5"/>
  <c r="T1017" i="5"/>
  <c r="T1018" i="5"/>
  <c r="T1019" i="5"/>
  <c r="T1020" i="5"/>
  <c r="T1021" i="5"/>
  <c r="T1022" i="5"/>
  <c r="T1023" i="5"/>
  <c r="T1025" i="5"/>
  <c r="T1026" i="5"/>
  <c r="T1027" i="5"/>
  <c r="T1028" i="5"/>
  <c r="T1029" i="5"/>
  <c r="T1030" i="5"/>
  <c r="T1031" i="5"/>
  <c r="T1032" i="5"/>
  <c r="T1033" i="5"/>
  <c r="T1034" i="5"/>
  <c r="T1035" i="5"/>
  <c r="T1037" i="5"/>
  <c r="T1038" i="5"/>
  <c r="T1039" i="5"/>
  <c r="T1040" i="5"/>
  <c r="T1041" i="5"/>
  <c r="T1042" i="5"/>
  <c r="T1043" i="5"/>
  <c r="T1044" i="5"/>
  <c r="T1045" i="5"/>
  <c r="T1046" i="5"/>
  <c r="T1047" i="5"/>
  <c r="T1049" i="5"/>
  <c r="T1050" i="5"/>
  <c r="T1051" i="5"/>
  <c r="T1052" i="5"/>
  <c r="T1053" i="5"/>
  <c r="T1054" i="5"/>
  <c r="T1055" i="5"/>
  <c r="T1056" i="5"/>
  <c r="T1057" i="5"/>
  <c r="T1058" i="5"/>
  <c r="T1059" i="5"/>
  <c r="T1061" i="5"/>
  <c r="T1062" i="5"/>
  <c r="T1063" i="5"/>
  <c r="T1064" i="5"/>
  <c r="T1065" i="5"/>
  <c r="T1066" i="5"/>
  <c r="T1067" i="5"/>
  <c r="T1068" i="5"/>
  <c r="T1069" i="5"/>
  <c r="T1070" i="5"/>
  <c r="T1071" i="5"/>
  <c r="T1073" i="5"/>
  <c r="T1074" i="5"/>
  <c r="T1075" i="5"/>
  <c r="T1076" i="5"/>
  <c r="T1077" i="5"/>
  <c r="T1078" i="5"/>
  <c r="T1079" i="5"/>
  <c r="T1080" i="5"/>
  <c r="T1081" i="5"/>
  <c r="T1082" i="5"/>
  <c r="T1083" i="5"/>
  <c r="T1085" i="5"/>
  <c r="T1086" i="5"/>
  <c r="T1087" i="5"/>
  <c r="T1088" i="5"/>
  <c r="T1089" i="5"/>
  <c r="T1090" i="5"/>
  <c r="T1091" i="5"/>
  <c r="T1092" i="5"/>
  <c r="T1093" i="5"/>
  <c r="T1094" i="5"/>
  <c r="T1095" i="5"/>
  <c r="T1097" i="5"/>
  <c r="T1098" i="5"/>
  <c r="T1099" i="5"/>
  <c r="T1100" i="5"/>
  <c r="T1101" i="5"/>
  <c r="T1102" i="5"/>
  <c r="T1103" i="5"/>
  <c r="T1104" i="5"/>
  <c r="T1105" i="5"/>
  <c r="T1106" i="5"/>
  <c r="T1107" i="5"/>
  <c r="T1109" i="5"/>
  <c r="T1110" i="5"/>
  <c r="T1111" i="5"/>
  <c r="T1112" i="5"/>
  <c r="T1113" i="5"/>
  <c r="T1114" i="5"/>
  <c r="T1115" i="5"/>
  <c r="T1116" i="5"/>
  <c r="T1117" i="5"/>
  <c r="T1118" i="5"/>
  <c r="T1119" i="5"/>
  <c r="T1121" i="5"/>
  <c r="T1122" i="5"/>
  <c r="T1123" i="5"/>
  <c r="T1124" i="5"/>
  <c r="T1125" i="5"/>
  <c r="T1126" i="5"/>
  <c r="T1127" i="5"/>
  <c r="T1128" i="5"/>
  <c r="T1129" i="5"/>
  <c r="T1130" i="5"/>
  <c r="T1131" i="5"/>
  <c r="T1133" i="5"/>
  <c r="T1134" i="5"/>
  <c r="T1135" i="5"/>
  <c r="T1136" i="5"/>
  <c r="T1137" i="5"/>
  <c r="T1138" i="5"/>
  <c r="T1139" i="5"/>
  <c r="T1140" i="5"/>
  <c r="T1141" i="5"/>
  <c r="T1142" i="5"/>
  <c r="T1143" i="5"/>
  <c r="T1145" i="5"/>
  <c r="T1146" i="5"/>
  <c r="T1147" i="5"/>
  <c r="T1148" i="5"/>
  <c r="T1149" i="5"/>
  <c r="T1150" i="5"/>
  <c r="T1151" i="5"/>
  <c r="T1152" i="5"/>
  <c r="T1153" i="5"/>
  <c r="T1154" i="5"/>
  <c r="T1155" i="5"/>
  <c r="T1157" i="5"/>
  <c r="T1158" i="5"/>
  <c r="T1159" i="5"/>
  <c r="T1160" i="5"/>
  <c r="T1161" i="5"/>
  <c r="T1162" i="5"/>
  <c r="T1163" i="5"/>
  <c r="T1164" i="5"/>
  <c r="T1165" i="5"/>
  <c r="T1166" i="5"/>
  <c r="T1167" i="5"/>
  <c r="T1169" i="5"/>
  <c r="T1170" i="5"/>
  <c r="T1171" i="5"/>
  <c r="T1172" i="5"/>
  <c r="T1173" i="5"/>
  <c r="T1174" i="5"/>
  <c r="T1175" i="5"/>
  <c r="T1176" i="5"/>
  <c r="T1177" i="5"/>
  <c r="T1178" i="5"/>
  <c r="T1179" i="5"/>
  <c r="T1181" i="5"/>
  <c r="T1182" i="5"/>
  <c r="T1183" i="5"/>
  <c r="T1184" i="5"/>
  <c r="T1185" i="5"/>
  <c r="T1186" i="5"/>
  <c r="T1187" i="5"/>
  <c r="T1188" i="5"/>
  <c r="T1189" i="5"/>
  <c r="T1190" i="5"/>
  <c r="T1191" i="5"/>
  <c r="T1193" i="5"/>
  <c r="T1194" i="5"/>
  <c r="T1195" i="5"/>
  <c r="T1196" i="5"/>
  <c r="T1197" i="5"/>
  <c r="T1198" i="5"/>
  <c r="T1199" i="5"/>
  <c r="T1200" i="5"/>
  <c r="T1201" i="5"/>
  <c r="T1202" i="5"/>
  <c r="T1203" i="5"/>
  <c r="T1205" i="5"/>
  <c r="T1206" i="5"/>
  <c r="T1207" i="5"/>
  <c r="T1208" i="5"/>
  <c r="T1209" i="5"/>
  <c r="T1210" i="5"/>
  <c r="T1211" i="5"/>
  <c r="T1212" i="5"/>
  <c r="T1213" i="5"/>
  <c r="T1214" i="5"/>
  <c r="T1215" i="5"/>
  <c r="T1217" i="5"/>
  <c r="T1218" i="5"/>
  <c r="T1219" i="5"/>
  <c r="T1220" i="5"/>
  <c r="T1221" i="5"/>
  <c r="T1222" i="5"/>
  <c r="T1223" i="5"/>
  <c r="T1224" i="5"/>
  <c r="T1225" i="5"/>
  <c r="T1226" i="5"/>
  <c r="T1227" i="5"/>
  <c r="T1229" i="5"/>
  <c r="T1230" i="5"/>
  <c r="T1231" i="5"/>
  <c r="T1232" i="5"/>
  <c r="T1233" i="5"/>
  <c r="T1234" i="5"/>
  <c r="T1235" i="5"/>
  <c r="T1236" i="5"/>
  <c r="T1237" i="5"/>
  <c r="T1238" i="5"/>
  <c r="T1239" i="5"/>
  <c r="T1241" i="5"/>
  <c r="T1242" i="5"/>
  <c r="T1243" i="5"/>
  <c r="T1244" i="5"/>
  <c r="T1245" i="5"/>
  <c r="T1246" i="5"/>
  <c r="T1247" i="5"/>
  <c r="T1248" i="5"/>
  <c r="T1249" i="5"/>
  <c r="T1250" i="5"/>
  <c r="T1251" i="5"/>
  <c r="T1253" i="5"/>
  <c r="T1254" i="5"/>
  <c r="T1255" i="5"/>
  <c r="T1256" i="5"/>
  <c r="T1257" i="5"/>
  <c r="T1258" i="5"/>
  <c r="T1259" i="5"/>
  <c r="T1260" i="5"/>
  <c r="T1261" i="5"/>
  <c r="T1262" i="5"/>
  <c r="T1263" i="5"/>
  <c r="T1265" i="5"/>
  <c r="T1266" i="5"/>
  <c r="T1267" i="5"/>
  <c r="T1268" i="5"/>
  <c r="T1269" i="5"/>
  <c r="T1270" i="5"/>
  <c r="T1271" i="5"/>
  <c r="T1272" i="5"/>
  <c r="T1273" i="5"/>
  <c r="T1274" i="5"/>
  <c r="T1275" i="5"/>
  <c r="T1277" i="5"/>
  <c r="T1278" i="5"/>
  <c r="T1279" i="5"/>
  <c r="T1280" i="5"/>
  <c r="T1281" i="5"/>
  <c r="T1282" i="5"/>
  <c r="T1283" i="5"/>
  <c r="T1284" i="5"/>
  <c r="T1285" i="5"/>
  <c r="T1286" i="5"/>
  <c r="T1287" i="5"/>
  <c r="T1289" i="5"/>
  <c r="T1290" i="5"/>
  <c r="T1291" i="5"/>
  <c r="T1292" i="5"/>
  <c r="T1293" i="5"/>
  <c r="T1294" i="5"/>
  <c r="T1295" i="5"/>
  <c r="T1296" i="5"/>
  <c r="T1297" i="5"/>
  <c r="T1298" i="5"/>
  <c r="T1299" i="5"/>
  <c r="T1301" i="5"/>
  <c r="T1302" i="5"/>
  <c r="T1303" i="5"/>
  <c r="T1304" i="5"/>
  <c r="T1305" i="5"/>
  <c r="T1306" i="5"/>
  <c r="T1307" i="5"/>
  <c r="T1308" i="5"/>
  <c r="T1309" i="5"/>
  <c r="T1310" i="5"/>
  <c r="T1311" i="5"/>
  <c r="T1313" i="5"/>
  <c r="T1314" i="5"/>
  <c r="T1315" i="5"/>
  <c r="T1316" i="5"/>
  <c r="T1317" i="5"/>
  <c r="T1318" i="5"/>
  <c r="T1319" i="5"/>
  <c r="T1320" i="5"/>
  <c r="T1321" i="5"/>
  <c r="T1322" i="5"/>
  <c r="T1323" i="5"/>
  <c r="T1325" i="5"/>
  <c r="T1326" i="5"/>
  <c r="T1327" i="5"/>
  <c r="T1328" i="5"/>
  <c r="T1329" i="5"/>
  <c r="T1330" i="5"/>
  <c r="T1331" i="5"/>
  <c r="T1332" i="5"/>
  <c r="T1333" i="5"/>
  <c r="T1334" i="5"/>
  <c r="T1335" i="5"/>
  <c r="T1337" i="5"/>
  <c r="T1338" i="5"/>
  <c r="T1339" i="5"/>
  <c r="T1340" i="5"/>
  <c r="T1341" i="5"/>
  <c r="T1342" i="5"/>
  <c r="T1343" i="5"/>
  <c r="T1344" i="5"/>
  <c r="T1345" i="5"/>
  <c r="T1346" i="5"/>
  <c r="T1347" i="5"/>
  <c r="T1349" i="5"/>
  <c r="T1350" i="5"/>
  <c r="T1351" i="5"/>
  <c r="T1352" i="5"/>
  <c r="T1353" i="5"/>
  <c r="T1354" i="5"/>
  <c r="T1355" i="5"/>
  <c r="T1356" i="5"/>
  <c r="T1357" i="5"/>
  <c r="T1358" i="5"/>
  <c r="T1359" i="5"/>
  <c r="T1361" i="5"/>
  <c r="T1362" i="5"/>
  <c r="T1363" i="5"/>
  <c r="T1364" i="5"/>
  <c r="T1365" i="5"/>
  <c r="T1366" i="5"/>
  <c r="T1367" i="5"/>
  <c r="T1368" i="5"/>
  <c r="T1369" i="5"/>
  <c r="T1370" i="5"/>
  <c r="T1371" i="5"/>
  <c r="T1373" i="5"/>
  <c r="T1374" i="5"/>
  <c r="T1375" i="5"/>
  <c r="T1376" i="5"/>
  <c r="T1377" i="5"/>
  <c r="T1378" i="5"/>
  <c r="T1379" i="5"/>
  <c r="T1380" i="5"/>
  <c r="T1381" i="5"/>
  <c r="T1382" i="5"/>
  <c r="T1383" i="5"/>
  <c r="T1385" i="5"/>
  <c r="T1386" i="5"/>
  <c r="T1387" i="5"/>
  <c r="T1388" i="5"/>
  <c r="T1389" i="5"/>
  <c r="T1390" i="5"/>
  <c r="T1391" i="5"/>
  <c r="T1392" i="5"/>
  <c r="T1393" i="5"/>
  <c r="T1394" i="5"/>
  <c r="T1395" i="5"/>
  <c r="T1397" i="5"/>
  <c r="T1398" i="5"/>
  <c r="T1399" i="5"/>
  <c r="T1400" i="5"/>
  <c r="T1401" i="5"/>
  <c r="T1402" i="5"/>
  <c r="T1403" i="5"/>
  <c r="T1404" i="5"/>
  <c r="T1405" i="5"/>
  <c r="T1406" i="5"/>
  <c r="T1407" i="5"/>
  <c r="T1409" i="5"/>
  <c r="T1410" i="5"/>
  <c r="T1411" i="5"/>
  <c r="T1412" i="5"/>
  <c r="T1413" i="5"/>
  <c r="T1414" i="5"/>
  <c r="T1415" i="5"/>
  <c r="T1416" i="5"/>
  <c r="T1417" i="5"/>
  <c r="T1418" i="5"/>
  <c r="T1419" i="5"/>
  <c r="T1421" i="5"/>
  <c r="T1422" i="5"/>
  <c r="T1423" i="5"/>
  <c r="T1424" i="5"/>
  <c r="T1425" i="5"/>
  <c r="T1426" i="5"/>
  <c r="T1427" i="5"/>
  <c r="T1428" i="5"/>
  <c r="T1429" i="5"/>
  <c r="T1430" i="5"/>
  <c r="T1431" i="5"/>
  <c r="T1433" i="5"/>
  <c r="T1434" i="5"/>
  <c r="T1435" i="5"/>
  <c r="T1436" i="5"/>
  <c r="T1437" i="5"/>
  <c r="T1438" i="5"/>
  <c r="T1439" i="5"/>
  <c r="T1440" i="5"/>
  <c r="T1441" i="5"/>
  <c r="T1442" i="5"/>
  <c r="T1443" i="5"/>
  <c r="T1445" i="5"/>
  <c r="T1446" i="5"/>
  <c r="T1447" i="5"/>
  <c r="T1448" i="5"/>
  <c r="T1449" i="5"/>
  <c r="T1450" i="5"/>
  <c r="T1451" i="5"/>
  <c r="T1452" i="5"/>
  <c r="T1453" i="5"/>
  <c r="T1454" i="5"/>
  <c r="T1455" i="5"/>
  <c r="T1457" i="5"/>
  <c r="T1458" i="5"/>
  <c r="T1459" i="5"/>
  <c r="T1460" i="5"/>
  <c r="T1461" i="5"/>
  <c r="T1462" i="5"/>
  <c r="T1463" i="5"/>
  <c r="T1464" i="5"/>
  <c r="T1465" i="5"/>
  <c r="T1466" i="5"/>
  <c r="T1467" i="5"/>
  <c r="T1469" i="5"/>
  <c r="T1470" i="5"/>
  <c r="T1471" i="5"/>
  <c r="T1472" i="5"/>
  <c r="T1473" i="5"/>
  <c r="T1474" i="5"/>
  <c r="T1475" i="5"/>
  <c r="T1476" i="5"/>
  <c r="T1477" i="5"/>
  <c r="T1478" i="5"/>
  <c r="T1479" i="5"/>
  <c r="T1481" i="5"/>
  <c r="T1482" i="5"/>
  <c r="T1483" i="5"/>
  <c r="T1484" i="5"/>
  <c r="T1485" i="5"/>
  <c r="T1486" i="5"/>
  <c r="T1487" i="5"/>
  <c r="T1488" i="5"/>
  <c r="T1489" i="5"/>
  <c r="T1490" i="5"/>
  <c r="T1491" i="5"/>
  <c r="T1493" i="5"/>
  <c r="T1494" i="5"/>
  <c r="T1495" i="5"/>
  <c r="T1496" i="5"/>
  <c r="T1497" i="5"/>
  <c r="T1498" i="5"/>
  <c r="T1499" i="5"/>
  <c r="T1500" i="5"/>
  <c r="T1501" i="5"/>
  <c r="T1502" i="5"/>
  <c r="T1503" i="5"/>
  <c r="T1505" i="5"/>
  <c r="T1506" i="5"/>
  <c r="T1507" i="5"/>
  <c r="T1508" i="5"/>
  <c r="T1509" i="5"/>
  <c r="T1510" i="5"/>
  <c r="T1511" i="5"/>
  <c r="T1512" i="5"/>
  <c r="T1513" i="5"/>
  <c r="T1514" i="5"/>
  <c r="T1515" i="5"/>
  <c r="T1517" i="5"/>
  <c r="T1518" i="5"/>
  <c r="T1519" i="5"/>
  <c r="T1520" i="5"/>
  <c r="T1521" i="5"/>
  <c r="T1522" i="5"/>
  <c r="T1523" i="5"/>
  <c r="T1524" i="5"/>
  <c r="T1525" i="5"/>
  <c r="T1526" i="5"/>
  <c r="T1527" i="5"/>
  <c r="T1529" i="5"/>
  <c r="T1530" i="5"/>
  <c r="T1531" i="5"/>
  <c r="T1532" i="5"/>
  <c r="T1533" i="5"/>
  <c r="T1534" i="5"/>
  <c r="T1535" i="5"/>
  <c r="T1536" i="5"/>
  <c r="T1537" i="5"/>
  <c r="T1538" i="5"/>
  <c r="T1539" i="5"/>
  <c r="T1541" i="5"/>
  <c r="T1542" i="5"/>
  <c r="T1543" i="5"/>
  <c r="T1544" i="5"/>
  <c r="T1545" i="5"/>
  <c r="T1546" i="5"/>
  <c r="T1547" i="5"/>
  <c r="T1548" i="5"/>
  <c r="T1549" i="5"/>
  <c r="T1550" i="5"/>
  <c r="T1551" i="5"/>
  <c r="T1553" i="5"/>
  <c r="T1554" i="5"/>
  <c r="T1555" i="5"/>
  <c r="T1556" i="5"/>
  <c r="T1557" i="5"/>
  <c r="T1558" i="5"/>
  <c r="T1559" i="5"/>
  <c r="T1560" i="5"/>
  <c r="T1561" i="5"/>
  <c r="T1562" i="5"/>
  <c r="T1563" i="5"/>
  <c r="T1565" i="5"/>
  <c r="T1566" i="5"/>
  <c r="T1567" i="5"/>
  <c r="T1568" i="5"/>
  <c r="T1569" i="5"/>
  <c r="T1570" i="5"/>
  <c r="T1571" i="5"/>
  <c r="T1572" i="5"/>
  <c r="T1573" i="5"/>
  <c r="T1574" i="5"/>
  <c r="T1575" i="5"/>
  <c r="T1577" i="5"/>
  <c r="T1578" i="5"/>
  <c r="T1579" i="5"/>
  <c r="T1580" i="5"/>
  <c r="T1581" i="5"/>
  <c r="T1582" i="5"/>
  <c r="T1583" i="5"/>
  <c r="T1584" i="5"/>
  <c r="T1585" i="5"/>
  <c r="T1586" i="5"/>
  <c r="T1587" i="5"/>
  <c r="T1589" i="5"/>
  <c r="T1590" i="5"/>
  <c r="T1591" i="5"/>
  <c r="T1592" i="5"/>
  <c r="T1593" i="5"/>
  <c r="T1594" i="5"/>
  <c r="T1595" i="5"/>
  <c r="T1596" i="5"/>
  <c r="T1597" i="5"/>
  <c r="T1598" i="5"/>
  <c r="T1599" i="5"/>
  <c r="T1601" i="5"/>
  <c r="T1602" i="5"/>
  <c r="T1603" i="5"/>
  <c r="T1604" i="5"/>
  <c r="T1605" i="5"/>
  <c r="T1606" i="5"/>
  <c r="T1607" i="5"/>
  <c r="T1608" i="5"/>
  <c r="T1609" i="5"/>
  <c r="T1610" i="5"/>
  <c r="T1611" i="5"/>
  <c r="T1613" i="5"/>
  <c r="T1614" i="5"/>
  <c r="T1615" i="5"/>
  <c r="T1616" i="5"/>
  <c r="T1617" i="5"/>
  <c r="T1618" i="5"/>
  <c r="T1619" i="5"/>
  <c r="T1620" i="5"/>
  <c r="T1621" i="5"/>
  <c r="T1622" i="5"/>
  <c r="T1623" i="5"/>
  <c r="T1625" i="5"/>
  <c r="T1626" i="5"/>
  <c r="T1627" i="5"/>
  <c r="T1628" i="5"/>
  <c r="T1629" i="5"/>
  <c r="T1630" i="5"/>
  <c r="T1631" i="5"/>
  <c r="T1632" i="5"/>
  <c r="T1633" i="5"/>
  <c r="T1634" i="5"/>
  <c r="T1635" i="5"/>
  <c r="T1637" i="5"/>
  <c r="T1638" i="5"/>
  <c r="T1639" i="5"/>
  <c r="T1640" i="5"/>
  <c r="T1641" i="5"/>
  <c r="T1642" i="5"/>
  <c r="T1643" i="5"/>
  <c r="T1644" i="5"/>
  <c r="T1645" i="5"/>
  <c r="T1646" i="5"/>
  <c r="T1647" i="5"/>
  <c r="T1649" i="5"/>
  <c r="T1650" i="5"/>
  <c r="T1651" i="5"/>
  <c r="T1652" i="5"/>
  <c r="T1653" i="5"/>
  <c r="T1654" i="5"/>
  <c r="T1655" i="5"/>
  <c r="T1656" i="5"/>
  <c r="T1657" i="5"/>
  <c r="T1658" i="5"/>
  <c r="T1659" i="5"/>
  <c r="T1661" i="5"/>
  <c r="T1662" i="5"/>
  <c r="T1663" i="5"/>
  <c r="T1664" i="5"/>
  <c r="T1665" i="5"/>
  <c r="T1666" i="5"/>
  <c r="T1667" i="5"/>
  <c r="T1668" i="5"/>
  <c r="T1669" i="5"/>
  <c r="T1670" i="5"/>
  <c r="T1671" i="5"/>
  <c r="T1673" i="5"/>
  <c r="T1674" i="5"/>
  <c r="T1675" i="5"/>
  <c r="T1676" i="5"/>
  <c r="T1677" i="5"/>
  <c r="T1678" i="5"/>
  <c r="T1679" i="5"/>
  <c r="T1680" i="5"/>
  <c r="T1681" i="5"/>
  <c r="T1682" i="5"/>
  <c r="T1683" i="5"/>
  <c r="T1685" i="5"/>
  <c r="T1686" i="5"/>
  <c r="T1687" i="5"/>
  <c r="T1688" i="5"/>
  <c r="T1689" i="5"/>
  <c r="T1690" i="5"/>
  <c r="T1691" i="5"/>
  <c r="T1692" i="5"/>
  <c r="T1693" i="5"/>
  <c r="T1694" i="5"/>
  <c r="T1695" i="5"/>
  <c r="T1697" i="5"/>
  <c r="T1698" i="5"/>
  <c r="T1699" i="5"/>
  <c r="T1700" i="5"/>
  <c r="T1701" i="5"/>
  <c r="T1702" i="5"/>
  <c r="T1703" i="5"/>
  <c r="T1704" i="5"/>
  <c r="T1705" i="5"/>
  <c r="T1706" i="5"/>
  <c r="T1707" i="5"/>
  <c r="T1709" i="5"/>
  <c r="T1710" i="5"/>
  <c r="T1711" i="5"/>
  <c r="T1712" i="5"/>
  <c r="T1713" i="5"/>
  <c r="T1714" i="5"/>
  <c r="T1715" i="5"/>
  <c r="T1716" i="5"/>
  <c r="T1717" i="5"/>
  <c r="T1718" i="5"/>
  <c r="T1719" i="5"/>
  <c r="T1721" i="5"/>
  <c r="T1722" i="5"/>
  <c r="T1723" i="5"/>
  <c r="T1724" i="5"/>
  <c r="T1725" i="5"/>
  <c r="T1726" i="5"/>
  <c r="T1727" i="5"/>
  <c r="T1728" i="5"/>
  <c r="T1729" i="5"/>
  <c r="T1730" i="5"/>
  <c r="T1731" i="5"/>
  <c r="T1733" i="5"/>
  <c r="T1734" i="5"/>
  <c r="T1735" i="5"/>
  <c r="T1736" i="5"/>
  <c r="T1737" i="5"/>
  <c r="T1738" i="5"/>
  <c r="T1739" i="5"/>
  <c r="T1740" i="5"/>
  <c r="T1741" i="5"/>
  <c r="T1742" i="5"/>
  <c r="T1743" i="5"/>
  <c r="T1745" i="5"/>
  <c r="T1746" i="5"/>
  <c r="T1747" i="5"/>
  <c r="T1748" i="5"/>
  <c r="T1749" i="5"/>
  <c r="T1750" i="5"/>
  <c r="T1751" i="5"/>
  <c r="T1752" i="5"/>
  <c r="T1753" i="5"/>
  <c r="T1754" i="5"/>
  <c r="T1755" i="5"/>
  <c r="T1757" i="5"/>
  <c r="T1758" i="5"/>
  <c r="T1759" i="5"/>
  <c r="T1760" i="5"/>
  <c r="T1761" i="5"/>
  <c r="T1762" i="5"/>
  <c r="T1763" i="5"/>
  <c r="T1764" i="5"/>
  <c r="T1765" i="5"/>
  <c r="T1766" i="5"/>
  <c r="T1767" i="5"/>
  <c r="T1769" i="5"/>
  <c r="T1770" i="5"/>
  <c r="T1771" i="5"/>
  <c r="T1772" i="5"/>
  <c r="T1773" i="5"/>
  <c r="T1774" i="5"/>
  <c r="T1775" i="5"/>
  <c r="T1776" i="5"/>
  <c r="T1777" i="5"/>
  <c r="T1778" i="5"/>
  <c r="T1779" i="5"/>
  <c r="T1781" i="5"/>
  <c r="T1782" i="5"/>
  <c r="T1783" i="5"/>
  <c r="T1784" i="5"/>
  <c r="T1785" i="5"/>
  <c r="T1786" i="5"/>
  <c r="T1787" i="5"/>
  <c r="T1788" i="5"/>
  <c r="T1789" i="5"/>
  <c r="T1790" i="5"/>
  <c r="T1791" i="5"/>
  <c r="T1793" i="5"/>
  <c r="T1794" i="5"/>
  <c r="T1795" i="5"/>
  <c r="T1796" i="5"/>
  <c r="T1797" i="5"/>
  <c r="T1798" i="5"/>
  <c r="T1799" i="5"/>
  <c r="T1800" i="5"/>
  <c r="T1801" i="5"/>
  <c r="T1802" i="5"/>
  <c r="T1803" i="5"/>
  <c r="T1805" i="5"/>
  <c r="T1806" i="5"/>
  <c r="T1807" i="5"/>
  <c r="T1808" i="5"/>
  <c r="T1809" i="5"/>
  <c r="T1810" i="5"/>
  <c r="T1811" i="5"/>
  <c r="T1812" i="5"/>
  <c r="T1813" i="5"/>
  <c r="T1814" i="5"/>
  <c r="T1815" i="5"/>
  <c r="T1817" i="5"/>
  <c r="T1818" i="5"/>
  <c r="T1819" i="5"/>
  <c r="T1820" i="5"/>
  <c r="T1821" i="5"/>
  <c r="T1822" i="5"/>
  <c r="T1823" i="5"/>
  <c r="T1824" i="5"/>
  <c r="T1825" i="5"/>
  <c r="T1826" i="5"/>
  <c r="T1827" i="5"/>
  <c r="T1829" i="5"/>
  <c r="T1830" i="5"/>
  <c r="T1831" i="5"/>
  <c r="T1832" i="5"/>
  <c r="T1833" i="5"/>
  <c r="T1834" i="5"/>
  <c r="T1835" i="5"/>
  <c r="T1836" i="5"/>
  <c r="T1837" i="5"/>
  <c r="T1838" i="5"/>
  <c r="T1839" i="5"/>
  <c r="T1841" i="5"/>
  <c r="T1842" i="5"/>
  <c r="T1843" i="5"/>
  <c r="T1844" i="5"/>
  <c r="T1845" i="5"/>
  <c r="T1846" i="5"/>
  <c r="T1847" i="5"/>
  <c r="T1848" i="5"/>
  <c r="T1849" i="5"/>
  <c r="T1850" i="5"/>
  <c r="T1851" i="5"/>
  <c r="T1853" i="5"/>
  <c r="T1854" i="5"/>
  <c r="T1855" i="5"/>
  <c r="T1856" i="5"/>
  <c r="T1857" i="5"/>
  <c r="T1858" i="5"/>
  <c r="T1859" i="5"/>
  <c r="T1860" i="5"/>
  <c r="T1861" i="5"/>
  <c r="T1862" i="5"/>
  <c r="T1863" i="5"/>
  <c r="T1865" i="5"/>
  <c r="T1866" i="5"/>
  <c r="T1867" i="5"/>
  <c r="T1868" i="5"/>
  <c r="T1869" i="5"/>
  <c r="T1870" i="5"/>
  <c r="T1871" i="5"/>
  <c r="T1872" i="5"/>
  <c r="T1873" i="5"/>
  <c r="T1874" i="5"/>
  <c r="T1875" i="5"/>
  <c r="T1877" i="5"/>
  <c r="T1878" i="5"/>
  <c r="T1879" i="5"/>
  <c r="T1880" i="5"/>
  <c r="T1881" i="5"/>
  <c r="T1882" i="5"/>
  <c r="T1883" i="5"/>
  <c r="T1884" i="5"/>
  <c r="T1885" i="5"/>
  <c r="T1886" i="5"/>
  <c r="T1887" i="5"/>
  <c r="T1889" i="5"/>
  <c r="T1890" i="5"/>
  <c r="T1891" i="5"/>
  <c r="T1892" i="5"/>
  <c r="T1893" i="5"/>
  <c r="T1894" i="5"/>
  <c r="T1895" i="5"/>
  <c r="T1896" i="5"/>
  <c r="T1897" i="5"/>
  <c r="T1898" i="5"/>
  <c r="T1899" i="5"/>
  <c r="T1901" i="5"/>
  <c r="T1902" i="5"/>
  <c r="T1903" i="5"/>
  <c r="T1904" i="5"/>
  <c r="T1905" i="5"/>
  <c r="T1906" i="5"/>
  <c r="T1907" i="5"/>
  <c r="T1908" i="5"/>
  <c r="T1909" i="5"/>
  <c r="T1910" i="5"/>
  <c r="T1911" i="5"/>
  <c r="T1913" i="5"/>
  <c r="T1914" i="5"/>
  <c r="T1915" i="5"/>
  <c r="T1916" i="5"/>
  <c r="T1917" i="5"/>
  <c r="T1918" i="5"/>
  <c r="T1919" i="5"/>
  <c r="T1920" i="5"/>
  <c r="T1921" i="5"/>
  <c r="T1922" i="5"/>
  <c r="T1923" i="5"/>
  <c r="T1925" i="5"/>
  <c r="T1926" i="5"/>
  <c r="T1927" i="5"/>
  <c r="T1928" i="5"/>
  <c r="T1929" i="5"/>
  <c r="T1930" i="5"/>
  <c r="T1931" i="5"/>
  <c r="T1932" i="5"/>
  <c r="T1933" i="5"/>
  <c r="T1934" i="5"/>
  <c r="T1935" i="5"/>
  <c r="T1937" i="5"/>
  <c r="T1938" i="5"/>
  <c r="T1939" i="5"/>
  <c r="T1940" i="5"/>
  <c r="T1941" i="5"/>
  <c r="T1942" i="5"/>
  <c r="T1943" i="5"/>
  <c r="T1944" i="5"/>
  <c r="T1945" i="5"/>
  <c r="T1946" i="5"/>
  <c r="T1947" i="5"/>
  <c r="T1949" i="5"/>
  <c r="T1950" i="5"/>
  <c r="T1951" i="5"/>
  <c r="T1952" i="5"/>
  <c r="T1953" i="5"/>
  <c r="T1954" i="5"/>
  <c r="T1955" i="5"/>
  <c r="T1956" i="5"/>
  <c r="T1957" i="5"/>
  <c r="T1958" i="5"/>
  <c r="T1959" i="5"/>
  <c r="T1961" i="5"/>
  <c r="T1962" i="5"/>
  <c r="T1963" i="5"/>
  <c r="T1964" i="5"/>
  <c r="T1965" i="5"/>
  <c r="T1966" i="5"/>
  <c r="T1967" i="5"/>
  <c r="T1968" i="5"/>
  <c r="T1969" i="5"/>
  <c r="T1970" i="5"/>
  <c r="T1971" i="5"/>
  <c r="T1973" i="5"/>
  <c r="T1974" i="5"/>
  <c r="T1975" i="5"/>
  <c r="T1976" i="5"/>
  <c r="T1977" i="5"/>
  <c r="T1978" i="5"/>
  <c r="T1979" i="5"/>
  <c r="T1980" i="5"/>
  <c r="T1981" i="5"/>
  <c r="T1982" i="5"/>
  <c r="T1983" i="5"/>
  <c r="T1985" i="5"/>
  <c r="T1986" i="5"/>
  <c r="T1987" i="5"/>
  <c r="T1988" i="5"/>
  <c r="T1989" i="5"/>
  <c r="T1990" i="5"/>
  <c r="T1991" i="5"/>
  <c r="T1992" i="5"/>
  <c r="T1993" i="5"/>
  <c r="T1994" i="5"/>
  <c r="T1995" i="5"/>
  <c r="T1997" i="5"/>
  <c r="T1998" i="5"/>
  <c r="T1999" i="5"/>
  <c r="T2000" i="5"/>
  <c r="T2001" i="5"/>
  <c r="T2002" i="5"/>
  <c r="T2003" i="5"/>
  <c r="T2004" i="5"/>
  <c r="T2005" i="5"/>
  <c r="T2006" i="5"/>
  <c r="T2007" i="5"/>
  <c r="T2009" i="5"/>
  <c r="T2010" i="5"/>
  <c r="T2011" i="5"/>
  <c r="T2012" i="5"/>
  <c r="T2013" i="5"/>
  <c r="T2014" i="5"/>
  <c r="T2015" i="5"/>
  <c r="T2016" i="5"/>
  <c r="T2017" i="5"/>
  <c r="T2018" i="5"/>
  <c r="T2019" i="5"/>
  <c r="T2021" i="5"/>
  <c r="T2022" i="5"/>
  <c r="T2023" i="5"/>
  <c r="T2024" i="5"/>
  <c r="T2025" i="5"/>
  <c r="T2026" i="5"/>
  <c r="T2027" i="5"/>
  <c r="T2028" i="5"/>
  <c r="T2029" i="5"/>
  <c r="T2030" i="5"/>
  <c r="T2031" i="5"/>
  <c r="T2033" i="5"/>
  <c r="T2034" i="5"/>
  <c r="T2035" i="5"/>
  <c r="T2036" i="5"/>
  <c r="T2037" i="5"/>
  <c r="T2038" i="5"/>
  <c r="T2039" i="5"/>
  <c r="T2040" i="5"/>
  <c r="T2041" i="5"/>
  <c r="T2042" i="5"/>
  <c r="T2043" i="5"/>
  <c r="T2045" i="5"/>
  <c r="T2046" i="5"/>
  <c r="T2047" i="5"/>
  <c r="T2048" i="5"/>
  <c r="T2049" i="5"/>
  <c r="T2050" i="5"/>
  <c r="T2051" i="5"/>
  <c r="T2052" i="5"/>
  <c r="T2053" i="5"/>
  <c r="T2054" i="5"/>
  <c r="T2055" i="5"/>
  <c r="T2057" i="5"/>
  <c r="T2058" i="5"/>
  <c r="T2059" i="5"/>
  <c r="T2060" i="5"/>
  <c r="T2061" i="5"/>
  <c r="T2062" i="5"/>
  <c r="T2063" i="5"/>
  <c r="T2064" i="5"/>
  <c r="T2065" i="5"/>
  <c r="T2066" i="5"/>
  <c r="T2067" i="5"/>
  <c r="T2069" i="5"/>
  <c r="T2070" i="5"/>
  <c r="T2071" i="5"/>
  <c r="T2072" i="5"/>
  <c r="T2073" i="5"/>
  <c r="T2074" i="5"/>
  <c r="T2075" i="5"/>
  <c r="T2076" i="5"/>
  <c r="T2077" i="5"/>
  <c r="T2078" i="5"/>
  <c r="T2079" i="5"/>
  <c r="T2081" i="5"/>
  <c r="T2082" i="5"/>
  <c r="T2083" i="5"/>
  <c r="T2084" i="5"/>
  <c r="T2085" i="5"/>
  <c r="T2086" i="5"/>
  <c r="T2087" i="5"/>
  <c r="T2088" i="5"/>
  <c r="T2089" i="5"/>
  <c r="T2090" i="5"/>
  <c r="T2091" i="5"/>
  <c r="T2093" i="5"/>
  <c r="T2094" i="5"/>
  <c r="T2095" i="5"/>
  <c r="T2096" i="5"/>
  <c r="T2097" i="5"/>
  <c r="T2098" i="5"/>
  <c r="T2099" i="5"/>
  <c r="T2100" i="5"/>
  <c r="T2101" i="5"/>
  <c r="T2102" i="5"/>
  <c r="T2103" i="5"/>
  <c r="T2105" i="5"/>
  <c r="T2106" i="5"/>
  <c r="T2107" i="5"/>
  <c r="T2108" i="5"/>
  <c r="T2109" i="5"/>
  <c r="T2110" i="5"/>
  <c r="T2111" i="5"/>
  <c r="T2112" i="5"/>
  <c r="T2113" i="5"/>
  <c r="T2114" i="5"/>
  <c r="T2115" i="5"/>
  <c r="T2117" i="5"/>
  <c r="T2118" i="5"/>
  <c r="T2119" i="5"/>
  <c r="T2120" i="5"/>
  <c r="T2121" i="5"/>
  <c r="T2122" i="5"/>
  <c r="T2123" i="5"/>
  <c r="T2124" i="5"/>
  <c r="T2125" i="5"/>
  <c r="T2126" i="5"/>
  <c r="T2127" i="5"/>
  <c r="T2129" i="5"/>
  <c r="T2130" i="5"/>
  <c r="T2131" i="5"/>
  <c r="T2132" i="5"/>
  <c r="T2133" i="5"/>
  <c r="T2134" i="5"/>
  <c r="T2135" i="5"/>
  <c r="T2136" i="5"/>
  <c r="T2137" i="5"/>
  <c r="T2138" i="5"/>
  <c r="T2139" i="5"/>
  <c r="T2141" i="5"/>
  <c r="T2142" i="5"/>
  <c r="T2143" i="5"/>
  <c r="T2144" i="5"/>
  <c r="T2145" i="5"/>
  <c r="T2146" i="5"/>
  <c r="T2147" i="5"/>
  <c r="T2148" i="5"/>
  <c r="T2149" i="5"/>
  <c r="T2150" i="5"/>
  <c r="T2151" i="5"/>
  <c r="T2153" i="5"/>
  <c r="T2154" i="5"/>
  <c r="T2155" i="5"/>
  <c r="T2156" i="5"/>
  <c r="T2157" i="5"/>
  <c r="T2158" i="5"/>
  <c r="T2159" i="5"/>
  <c r="T2160" i="5"/>
  <c r="T2161" i="5"/>
  <c r="T2162" i="5"/>
  <c r="T2163" i="5"/>
  <c r="T2165" i="5"/>
  <c r="T2166" i="5"/>
  <c r="T2167" i="5"/>
  <c r="T2168" i="5"/>
  <c r="T2169" i="5"/>
  <c r="T2170" i="5"/>
  <c r="T2171" i="5"/>
  <c r="T2172" i="5"/>
  <c r="T2173" i="5"/>
  <c r="T2174" i="5"/>
  <c r="T2175" i="5"/>
  <c r="T2177" i="5"/>
  <c r="T2178" i="5"/>
  <c r="T2179" i="5"/>
  <c r="T2180" i="5"/>
  <c r="T2181" i="5"/>
  <c r="T2182" i="5"/>
  <c r="T2183" i="5"/>
  <c r="T2184" i="5"/>
  <c r="T2185" i="5"/>
  <c r="T2186" i="5"/>
  <c r="T2187" i="5"/>
  <c r="T2189" i="5"/>
  <c r="T2190" i="5"/>
  <c r="T2191" i="5"/>
  <c r="T2192" i="5"/>
  <c r="T2193" i="5"/>
  <c r="T2194" i="5"/>
  <c r="T2195" i="5"/>
  <c r="T2196" i="5"/>
  <c r="T2197" i="5"/>
  <c r="T2198" i="5"/>
  <c r="T2199" i="5"/>
  <c r="T2201" i="5"/>
  <c r="T2202" i="5"/>
  <c r="T2203" i="5"/>
  <c r="T2204" i="5"/>
  <c r="T2205" i="5"/>
  <c r="T2206" i="5"/>
  <c r="T2207" i="5"/>
  <c r="T2208" i="5"/>
  <c r="T2209" i="5"/>
  <c r="T2210" i="5"/>
  <c r="T2211" i="5"/>
  <c r="T2213" i="5"/>
  <c r="T2214" i="5"/>
  <c r="T2215" i="5"/>
  <c r="T2216" i="5"/>
  <c r="T2217" i="5"/>
  <c r="T2218" i="5"/>
  <c r="T2219" i="5"/>
  <c r="T2220" i="5"/>
  <c r="T2221" i="5"/>
  <c r="T2222" i="5"/>
  <c r="T2223" i="5"/>
  <c r="T2225" i="5"/>
  <c r="T2226" i="5"/>
  <c r="T2227" i="5"/>
  <c r="T2228" i="5"/>
  <c r="T2229" i="5"/>
  <c r="T2230" i="5"/>
  <c r="T2231" i="5"/>
  <c r="T2232" i="5"/>
  <c r="T2233" i="5"/>
  <c r="T2234" i="5"/>
  <c r="T2235" i="5"/>
  <c r="T2237" i="5"/>
  <c r="T2238" i="5"/>
  <c r="T2239" i="5"/>
  <c r="T2240" i="5"/>
  <c r="T2241" i="5"/>
  <c r="T2242" i="5"/>
  <c r="T2243" i="5"/>
  <c r="T2244" i="5"/>
  <c r="T2245" i="5"/>
  <c r="T2246" i="5"/>
  <c r="T2247" i="5"/>
  <c r="T2249" i="5"/>
  <c r="T2250" i="5"/>
  <c r="T2251" i="5"/>
  <c r="T2252" i="5"/>
  <c r="T2253" i="5"/>
  <c r="T2254" i="5"/>
  <c r="T2255" i="5"/>
  <c r="T2256" i="5"/>
  <c r="T2257" i="5"/>
  <c r="T2258" i="5"/>
  <c r="T2259" i="5"/>
  <c r="T2261" i="5"/>
  <c r="T2262" i="5"/>
  <c r="T2263" i="5"/>
  <c r="T2264" i="5"/>
  <c r="T2265" i="5"/>
  <c r="T2266" i="5"/>
  <c r="T2267" i="5"/>
  <c r="T2268" i="5"/>
  <c r="T2269" i="5"/>
  <c r="T2270" i="5"/>
  <c r="T2271" i="5"/>
  <c r="T2273" i="5"/>
  <c r="T2274" i="5"/>
  <c r="T2275" i="5"/>
  <c r="T2276" i="5"/>
  <c r="T2277" i="5"/>
  <c r="T2278" i="5"/>
  <c r="T2279" i="5"/>
  <c r="T2280" i="5"/>
  <c r="T2281" i="5"/>
  <c r="T2282" i="5"/>
  <c r="T2283" i="5"/>
  <c r="T2285" i="5"/>
  <c r="T2286" i="5"/>
  <c r="T2287" i="5"/>
  <c r="T2288" i="5"/>
  <c r="T2289" i="5"/>
  <c r="T2290" i="5"/>
  <c r="T2291" i="5"/>
  <c r="T2292" i="5"/>
  <c r="T2293" i="5"/>
  <c r="T2294" i="5"/>
  <c r="T2295" i="5"/>
  <c r="T2297" i="5"/>
  <c r="T2298" i="5"/>
  <c r="T2299" i="5"/>
  <c r="T2300" i="5"/>
  <c r="T2301" i="5"/>
  <c r="T2302" i="5"/>
  <c r="T2303" i="5"/>
  <c r="T2304" i="5"/>
  <c r="T2305" i="5"/>
  <c r="T2306" i="5"/>
  <c r="T2307" i="5"/>
  <c r="T2309" i="5"/>
  <c r="T2310" i="5"/>
  <c r="T2311" i="5"/>
  <c r="T2312" i="5"/>
  <c r="T2313" i="5"/>
  <c r="T2314" i="5"/>
  <c r="T2315" i="5"/>
  <c r="T2316" i="5"/>
  <c r="T2317" i="5"/>
  <c r="T2318" i="5"/>
  <c r="T2319" i="5"/>
  <c r="T2321" i="5"/>
  <c r="T2322" i="5"/>
  <c r="T2323" i="5"/>
  <c r="T2324" i="5"/>
  <c r="T2325" i="5"/>
  <c r="T2326" i="5"/>
  <c r="T2327" i="5"/>
  <c r="T2328" i="5"/>
  <c r="T2329" i="5"/>
  <c r="T2330" i="5"/>
  <c r="T2331" i="5"/>
  <c r="T2333" i="5"/>
  <c r="T2334" i="5"/>
  <c r="T2335" i="5"/>
  <c r="T2336" i="5"/>
  <c r="T2337" i="5"/>
  <c r="T2338" i="5"/>
  <c r="T2339" i="5"/>
  <c r="T2340" i="5"/>
  <c r="T2341" i="5"/>
  <c r="T2342" i="5"/>
  <c r="T2343" i="5"/>
  <c r="T2345" i="5"/>
  <c r="T2346" i="5"/>
  <c r="T2347" i="5"/>
  <c r="T2348" i="5"/>
  <c r="T2349" i="5"/>
  <c r="T2350" i="5"/>
  <c r="T2351" i="5"/>
  <c r="T2352" i="5"/>
  <c r="T2353" i="5"/>
  <c r="T2354" i="5"/>
  <c r="T2355" i="5"/>
  <c r="T2357" i="5"/>
  <c r="T2358" i="5"/>
  <c r="T2359" i="5"/>
  <c r="T2360" i="5"/>
  <c r="T2361" i="5"/>
  <c r="T2362" i="5"/>
  <c r="T2363" i="5"/>
  <c r="T2364" i="5"/>
  <c r="T2365" i="5"/>
  <c r="T2366" i="5"/>
  <c r="T2367" i="5"/>
  <c r="T2369" i="5"/>
  <c r="T2370" i="5"/>
  <c r="T2371" i="5"/>
  <c r="T2372" i="5"/>
  <c r="T2373" i="5"/>
  <c r="T2374" i="5"/>
  <c r="T2375" i="5"/>
  <c r="T2376" i="5"/>
  <c r="T2377" i="5"/>
  <c r="T2378" i="5"/>
  <c r="T2379" i="5"/>
  <c r="T2381" i="5"/>
  <c r="T2382" i="5"/>
  <c r="T2383" i="5"/>
  <c r="T2384" i="5"/>
  <c r="T2385" i="5"/>
  <c r="T2386" i="5"/>
  <c r="T2387" i="5"/>
  <c r="T2388" i="5"/>
  <c r="T2389" i="5"/>
  <c r="T2390" i="5"/>
  <c r="T2391" i="5"/>
  <c r="T2393" i="5"/>
  <c r="T2394" i="5"/>
  <c r="T2395" i="5"/>
  <c r="T2396" i="5"/>
  <c r="T2397" i="5"/>
  <c r="T2398" i="5"/>
  <c r="T2399" i="5"/>
  <c r="T2400" i="5"/>
  <c r="T2401" i="5"/>
  <c r="T2402" i="5"/>
  <c r="T2403" i="5"/>
  <c r="T2405" i="5"/>
  <c r="T2406" i="5"/>
  <c r="T2407" i="5"/>
  <c r="T2408" i="5"/>
  <c r="T2409" i="5"/>
  <c r="T2410" i="5"/>
  <c r="T2411" i="5"/>
  <c r="T2412" i="5"/>
  <c r="T2413" i="5"/>
  <c r="T2414" i="5"/>
  <c r="T2415" i="5"/>
  <c r="T2417" i="5"/>
  <c r="T2418" i="5"/>
  <c r="T2419" i="5"/>
  <c r="T2420" i="5"/>
  <c r="T2421" i="5"/>
  <c r="T2422" i="5"/>
  <c r="T2423" i="5"/>
  <c r="T2424" i="5"/>
  <c r="T2425" i="5"/>
  <c r="T2426" i="5"/>
  <c r="T2427" i="5"/>
  <c r="T2429" i="5"/>
  <c r="T2430" i="5"/>
  <c r="T2431" i="5"/>
  <c r="T2432" i="5"/>
  <c r="T2433" i="5"/>
  <c r="T2434" i="5"/>
  <c r="T2435" i="5"/>
  <c r="T2436" i="5"/>
  <c r="T2437" i="5"/>
  <c r="T2438" i="5"/>
  <c r="T2439" i="5"/>
  <c r="T2441" i="5"/>
  <c r="T2442" i="5"/>
  <c r="T2443" i="5"/>
  <c r="T2444" i="5"/>
  <c r="T2445" i="5"/>
  <c r="T2446" i="5"/>
  <c r="T2447" i="5"/>
  <c r="T2448" i="5"/>
  <c r="T2449" i="5"/>
  <c r="T2450" i="5"/>
  <c r="T2451" i="5"/>
  <c r="T2453" i="5"/>
  <c r="T2454" i="5"/>
  <c r="T2455" i="5"/>
  <c r="T2456" i="5"/>
  <c r="T2457" i="5"/>
  <c r="T2458" i="5"/>
  <c r="T2459" i="5"/>
  <c r="T2460" i="5"/>
  <c r="T2461" i="5"/>
  <c r="T2462" i="5"/>
  <c r="T2463" i="5"/>
  <c r="T2465" i="5"/>
  <c r="T2466" i="5"/>
  <c r="T2467" i="5"/>
  <c r="T2468" i="5"/>
  <c r="T2469" i="5"/>
  <c r="T2470" i="5"/>
  <c r="T2471" i="5"/>
  <c r="T2472" i="5"/>
  <c r="T2473" i="5"/>
  <c r="T2474" i="5"/>
  <c r="T2475" i="5"/>
  <c r="T2477" i="5"/>
  <c r="T2478" i="5"/>
  <c r="T2479" i="5"/>
  <c r="T2480" i="5"/>
  <c r="T2481" i="5"/>
  <c r="T2482" i="5"/>
  <c r="T2483" i="5"/>
  <c r="T2484" i="5"/>
  <c r="T2485" i="5"/>
  <c r="T2486" i="5"/>
  <c r="T2487" i="5"/>
  <c r="T2489" i="5"/>
  <c r="T2490" i="5"/>
  <c r="T2491" i="5"/>
  <c r="T2492" i="5"/>
  <c r="T2493" i="5"/>
  <c r="T2494" i="5"/>
  <c r="T2495" i="5"/>
  <c r="T2496" i="5"/>
  <c r="T2497" i="5"/>
  <c r="T2498" i="5"/>
  <c r="T2499" i="5"/>
  <c r="J165" i="8"/>
  <c r="K165" i="8"/>
  <c r="J166" i="8"/>
  <c r="K166" i="8"/>
  <c r="J167" i="8"/>
  <c r="K167" i="8"/>
  <c r="J168" i="8"/>
  <c r="K168" i="8"/>
  <c r="J169" i="8"/>
  <c r="K169" i="8"/>
  <c r="J170" i="8"/>
  <c r="K170" i="8"/>
  <c r="J171" i="8"/>
  <c r="K171" i="8"/>
  <c r="J172" i="8"/>
  <c r="K172" i="8"/>
  <c r="G94" i="6"/>
  <c r="G95" i="6"/>
  <c r="G98" i="6"/>
  <c r="G99" i="6"/>
  <c r="G108" i="6"/>
  <c r="G109" i="6"/>
  <c r="G110" i="6"/>
  <c r="G111" i="6"/>
  <c r="G10" i="6"/>
  <c r="H10" i="6" s="1"/>
  <c r="D10" i="6" s="1"/>
  <c r="G13" i="6"/>
  <c r="H13" i="6" s="1"/>
  <c r="D13" i="6" s="1"/>
  <c r="G6" i="6"/>
  <c r="G11" i="6"/>
  <c r="H11" i="6" s="1"/>
  <c r="D11" i="6" s="1"/>
  <c r="G12" i="6"/>
  <c r="H12" i="6" s="1"/>
  <c r="D12" i="6" s="1"/>
  <c r="H14" i="6"/>
  <c r="G15" i="6"/>
  <c r="H15" i="6" s="1"/>
  <c r="D15" i="6" s="1"/>
  <c r="H16" i="6"/>
  <c r="I5" i="6"/>
  <c r="J5" i="6"/>
  <c r="I6" i="6"/>
  <c r="J6" i="6"/>
  <c r="I9" i="6"/>
  <c r="J9" i="6"/>
  <c r="I10" i="6"/>
  <c r="J10" i="6"/>
  <c r="I11" i="6"/>
  <c r="J11" i="6"/>
  <c r="I12" i="6"/>
  <c r="J12" i="6"/>
  <c r="I13" i="6"/>
  <c r="I15" i="6"/>
  <c r="J15" i="6"/>
  <c r="I17" i="6"/>
  <c r="J17" i="6"/>
  <c r="I18" i="6"/>
  <c r="J18"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R2504" i="5"/>
  <c r="J2504" i="5"/>
  <c r="I2504" i="5"/>
  <c r="H2504" i="5"/>
  <c r="G2504" i="5"/>
  <c r="F2504" i="5"/>
  <c r="S219" i="5"/>
  <c r="S232" i="5"/>
  <c r="S251" i="5"/>
  <c r="S280" i="5"/>
  <c r="S328" i="5"/>
  <c r="S336" i="5"/>
  <c r="S352" i="5"/>
  <c r="S355" i="5"/>
  <c r="S384" i="5"/>
  <c r="S395" i="5"/>
  <c r="S419" i="5"/>
  <c r="S480" i="5"/>
  <c r="S491" i="5"/>
  <c r="S507" i="5"/>
  <c r="S523" i="5"/>
  <c r="S547" i="5"/>
  <c r="S595" i="5"/>
  <c r="S600" i="5"/>
  <c r="S656" i="5"/>
  <c r="S675" i="5"/>
  <c r="S755" i="5"/>
  <c r="S792" i="5"/>
  <c r="S843" i="5"/>
  <c r="S864" i="5"/>
  <c r="S867" i="5"/>
  <c r="S896" i="5"/>
  <c r="S955" i="5"/>
  <c r="S968" i="5"/>
  <c r="S1002" i="5"/>
  <c r="S1090" i="5"/>
  <c r="S1107" i="5"/>
  <c r="S1162" i="5"/>
  <c r="S1195" i="5"/>
  <c r="S1218" i="5"/>
  <c r="S1219" i="5"/>
  <c r="S1251" i="5"/>
  <c r="S1291" i="5"/>
  <c r="S1379" i="5"/>
  <c r="S1451" i="5"/>
  <c r="S1464" i="5"/>
  <c r="S1512" i="5"/>
  <c r="S1515" i="5"/>
  <c r="S1538" i="5"/>
  <c r="S1544" i="5"/>
  <c r="S1560"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53" i="5"/>
  <c r="G964" i="5"/>
  <c r="F966" i="5"/>
  <c r="J971" i="5"/>
  <c r="R977" i="5"/>
  <c r="I998" i="5"/>
  <c r="R1004" i="5"/>
  <c r="G1006" i="5"/>
  <c r="H1009" i="5"/>
  <c r="H1027" i="5"/>
  <c r="I1033" i="5"/>
  <c r="F1041" i="5"/>
  <c r="H1044" i="5"/>
  <c r="J1046" i="5"/>
  <c r="I1052" i="5"/>
  <c r="R1054" i="5"/>
  <c r="F1060" i="5"/>
  <c r="R1062" i="5"/>
  <c r="I1068" i="5"/>
  <c r="R1076" i="5"/>
  <c r="I1088" i="5"/>
  <c r="I1120" i="5"/>
  <c r="R1131" i="5"/>
  <c r="I1132" i="5"/>
  <c r="H1145" i="5"/>
  <c r="F1152"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I1376" i="5"/>
  <c r="F1385" i="5"/>
  <c r="F1400" i="5"/>
  <c r="H1417" i="5"/>
  <c r="R1422" i="5"/>
  <c r="G1428" i="5"/>
  <c r="J1457" i="5"/>
  <c r="I1462" i="5"/>
  <c r="G1473" i="5"/>
  <c r="H1484" i="5"/>
  <c r="I1499"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S2492"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58"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47" i="5"/>
  <c r="S1244" i="5"/>
  <c r="S1239" i="5"/>
  <c r="S1233" i="5"/>
  <c r="S1231" i="5"/>
  <c r="S1229" i="5"/>
  <c r="G1224" i="5"/>
  <c r="S1221" i="5"/>
  <c r="S1220" i="5"/>
  <c r="S1212" i="5"/>
  <c r="S1191" i="5"/>
  <c r="S1188" i="5"/>
  <c r="S1185" i="5"/>
  <c r="I1159" i="5"/>
  <c r="S1158" i="5"/>
  <c r="J1151" i="5"/>
  <c r="S1151" i="5"/>
  <c r="J1147" i="5"/>
  <c r="J1143" i="5"/>
  <c r="S1143" i="5"/>
  <c r="S1141" i="5"/>
  <c r="J1139" i="5"/>
  <c r="S1134" i="5"/>
  <c r="S1133" i="5"/>
  <c r="S1125" i="5"/>
  <c r="S1116" i="5"/>
  <c r="I1115" i="5"/>
  <c r="J1112" i="5"/>
  <c r="F1111" i="5"/>
  <c r="S1109" i="5"/>
  <c r="S1106" i="5"/>
  <c r="S1105" i="5"/>
  <c r="R1099" i="5"/>
  <c r="S1093" i="5"/>
  <c r="S1089" i="5"/>
  <c r="S1087" i="5"/>
  <c r="H1083" i="5"/>
  <c r="S1077" i="5"/>
  <c r="S1069" i="5"/>
  <c r="S1068" i="5"/>
  <c r="S1065" i="5"/>
  <c r="J1063" i="5"/>
  <c r="S1061"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38" i="5"/>
  <c r="S937" i="5"/>
  <c r="J931" i="5"/>
  <c r="S924" i="5"/>
  <c r="S919" i="5"/>
  <c r="I915" i="5"/>
  <c r="S913" i="5"/>
  <c r="S909" i="5"/>
  <c r="S908" i="5"/>
  <c r="G907" i="5"/>
  <c r="I895" i="5"/>
  <c r="H879" i="5"/>
  <c r="S877" i="5"/>
  <c r="S869" i="5"/>
  <c r="S862" i="5"/>
  <c r="S852" i="5"/>
  <c r="H851" i="5"/>
  <c r="S846" i="5"/>
  <c r="S845" i="5"/>
  <c r="S837" i="5"/>
  <c r="S829" i="5"/>
  <c r="S825" i="5"/>
  <c r="R823" i="5"/>
  <c r="S812" i="5"/>
  <c r="H807" i="5"/>
  <c r="S804" i="5"/>
  <c r="I791" i="5"/>
  <c r="S789" i="5"/>
  <c r="I787" i="5"/>
  <c r="S774" i="5"/>
  <c r="S770" i="5"/>
  <c r="S767" i="5"/>
  <c r="S764" i="5"/>
  <c r="S759" i="5"/>
  <c r="S757" i="5"/>
  <c r="S753" i="5"/>
  <c r="S735" i="5"/>
  <c r="S718" i="5"/>
  <c r="S706" i="5"/>
  <c r="S694" i="5"/>
  <c r="S690" i="5"/>
  <c r="R688" i="5"/>
  <c r="S687" i="5"/>
  <c r="S682" i="5"/>
  <c r="G680" i="5"/>
  <c r="S671" i="5"/>
  <c r="S661" i="5"/>
  <c r="R655" i="5"/>
  <c r="F651" i="5"/>
  <c r="S641" i="5"/>
  <c r="R638" i="5"/>
  <c r="S637" i="5"/>
  <c r="F635" i="5"/>
  <c r="S633" i="5"/>
  <c r="S631" i="5"/>
  <c r="S630" i="5"/>
  <c r="I623" i="5"/>
  <c r="J619" i="5"/>
  <c r="I615" i="5"/>
  <c r="S612" i="5"/>
  <c r="I611" i="5"/>
  <c r="I607" i="5"/>
  <c r="S606" i="5"/>
  <c r="J595" i="5"/>
  <c r="S589" i="5"/>
  <c r="S588" i="5"/>
  <c r="S582" i="5"/>
  <c r="F575" i="5"/>
  <c r="F571" i="5"/>
  <c r="G563" i="5"/>
  <c r="R551" i="5"/>
  <c r="S550" i="5"/>
  <c r="I543" i="5"/>
  <c r="S542" i="5"/>
  <c r="R539" i="5"/>
  <c r="S526" i="5"/>
  <c r="S519" i="5"/>
  <c r="S514"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R2374" i="5"/>
  <c r="S2314" i="5"/>
  <c r="F2315" i="5"/>
  <c r="S2330" i="5"/>
  <c r="I2351" i="5"/>
  <c r="F2459" i="5"/>
  <c r="H2471" i="5"/>
  <c r="S2338" i="5"/>
  <c r="S2354" i="5"/>
  <c r="S2386" i="5"/>
  <c r="G2491"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16" i="5"/>
  <c r="J1925" i="5"/>
  <c r="F1925" i="5"/>
  <c r="S1940" i="5"/>
  <c r="S1964"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6" i="5"/>
  <c r="S1748" i="5"/>
  <c r="S1760" i="5"/>
  <c r="S1764" i="5"/>
  <c r="S1788" i="5"/>
  <c r="S1796" i="5"/>
  <c r="S1800" i="5"/>
  <c r="S1808" i="5"/>
  <c r="S1812" i="5"/>
  <c r="S1820" i="5"/>
  <c r="S1824" i="5"/>
  <c r="S1836" i="5"/>
  <c r="S1848" i="5"/>
  <c r="S1860" i="5"/>
  <c r="S1868" i="5"/>
  <c r="S1884" i="5"/>
  <c r="S1895" i="5"/>
  <c r="S1928" i="5"/>
  <c r="S1935" i="5"/>
  <c r="S1952" i="5"/>
  <c r="S1959" i="5"/>
  <c r="S1983" i="5"/>
  <c r="S1991" i="5"/>
  <c r="S2016" i="5"/>
  <c r="J2072" i="5"/>
  <c r="S2247" i="5"/>
  <c r="S2278" i="5"/>
  <c r="I2043" i="5"/>
  <c r="H2045" i="5"/>
  <c r="I2045" i="5"/>
  <c r="G2248" i="5"/>
  <c r="H2264" i="5"/>
  <c r="J2264" i="5"/>
  <c r="G2264" i="5"/>
  <c r="I2264" i="5"/>
  <c r="J2376" i="5"/>
  <c r="R2060" i="5"/>
  <c r="S2477" i="5"/>
  <c r="S2041" i="5"/>
  <c r="S2049" i="5"/>
  <c r="S2055" i="5"/>
  <c r="S2061" i="5"/>
  <c r="S2063" i="5"/>
  <c r="S2100" i="5"/>
  <c r="S2112" i="5"/>
  <c r="S2132" i="5"/>
  <c r="S2144" i="5"/>
  <c r="H2181" i="5"/>
  <c r="J2181" i="5"/>
  <c r="R2181" i="5"/>
  <c r="F2181" i="5"/>
  <c r="G2181" i="5"/>
  <c r="S2184"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8"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34" i="5"/>
  <c r="S669" i="5"/>
  <c r="S680" i="5"/>
  <c r="S791" i="5"/>
  <c r="S902" i="5"/>
  <c r="S992" i="5"/>
  <c r="S1056" i="5"/>
  <c r="S1135"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G205" i="5"/>
  <c r="G333" i="5"/>
  <c r="S366" i="5"/>
  <c r="S734" i="5"/>
  <c r="S934" i="5"/>
  <c r="S970" i="5"/>
  <c r="S310" i="5"/>
  <c r="S512" i="5"/>
  <c r="S681" i="5"/>
  <c r="S745" i="5"/>
  <c r="S761" i="5"/>
  <c r="S201" i="5"/>
  <c r="S574"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G71" i="5"/>
  <c r="H1436" i="5"/>
  <c r="G1548" i="5"/>
  <c r="G1612" i="5"/>
  <c r="F187" i="5"/>
  <c r="G175" i="5"/>
  <c r="R1548" i="5"/>
  <c r="R1612" i="5"/>
  <c r="I1564" i="5"/>
  <c r="G1436" i="5"/>
  <c r="R1670" i="5"/>
  <c r="I276" i="5"/>
  <c r="F1612" i="5"/>
  <c r="H1564" i="5"/>
  <c r="J1548" i="5"/>
  <c r="J1612" i="5"/>
  <c r="S278" i="5"/>
  <c r="I2255" i="5"/>
  <c r="R543" i="5"/>
  <c r="S751" i="5"/>
  <c r="S806" i="5"/>
  <c r="S1388" i="5"/>
  <c r="S2430" i="5"/>
  <c r="J1192" i="5"/>
  <c r="S838" i="5"/>
  <c r="S575" i="5"/>
  <c r="S636" i="5"/>
  <c r="S502" i="5"/>
  <c r="S1118" i="5"/>
  <c r="S1150" i="5"/>
  <c r="S1410" i="5"/>
  <c r="S2030" i="5"/>
  <c r="F111" i="5"/>
  <c r="S398" i="5"/>
  <c r="F543" i="5"/>
  <c r="G543" i="5"/>
  <c r="S601" i="5"/>
  <c r="S672" i="5"/>
  <c r="S954" i="5"/>
  <c r="S960" i="5"/>
  <c r="S1030" i="5"/>
  <c r="S1142" i="5"/>
  <c r="S790" i="5"/>
  <c r="S890" i="5"/>
  <c r="S854" i="5"/>
  <c r="H472" i="5"/>
  <c r="F472" i="5"/>
  <c r="H302" i="5"/>
  <c r="G302" i="5"/>
  <c r="S1006"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634" i="5"/>
  <c r="S1674" i="5"/>
  <c r="H1743" i="5"/>
  <c r="S1136" i="5"/>
  <c r="I2311" i="5"/>
  <c r="G2311"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203" i="5"/>
  <c r="S215" i="5"/>
  <c r="R219" i="5"/>
  <c r="S224" i="5"/>
  <c r="S1664" i="5"/>
  <c r="S1704" i="5"/>
  <c r="S1727" i="5"/>
  <c r="H1744" i="5"/>
  <c r="I1848" i="5"/>
  <c r="F1848" i="5"/>
  <c r="G1848" i="5"/>
  <c r="S2028" i="5"/>
  <c r="S2050" i="5"/>
  <c r="S2094" i="5"/>
  <c r="I2270" i="5"/>
  <c r="G2270" i="5"/>
  <c r="S1164" i="5"/>
  <c r="S1181" i="5"/>
  <c r="S1205" i="5"/>
  <c r="H1240" i="5"/>
  <c r="I1240" i="5"/>
  <c r="I1310" i="5"/>
  <c r="H1310" i="5"/>
  <c r="F1310" i="5"/>
  <c r="J1310" i="5"/>
  <c r="R1310" i="5"/>
  <c r="G1310" i="5"/>
  <c r="S1438" i="5"/>
  <c r="S1470" i="5"/>
  <c r="J1531" i="5"/>
  <c r="S1578" i="5"/>
  <c r="S1034"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R1516" i="5"/>
  <c r="R1452" i="5"/>
  <c r="F972" i="5"/>
  <c r="H972" i="5"/>
  <c r="J972" i="5"/>
  <c r="R972"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207" i="5"/>
  <c r="S231" i="5"/>
  <c r="J612" i="5"/>
  <c r="S615" i="5"/>
  <c r="G966" i="5"/>
  <c r="G2062" i="5"/>
  <c r="J1468" i="5"/>
  <c r="R2119"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S252" i="5"/>
  <c r="S554" i="5"/>
  <c r="I446" i="5"/>
  <c r="F1099" i="5"/>
  <c r="R1179" i="5"/>
  <c r="S440" i="5"/>
  <c r="J1879" i="5"/>
  <c r="S392" i="5"/>
  <c r="S1201" i="5"/>
  <c r="S950" i="5"/>
  <c r="H859" i="5"/>
  <c r="S618" i="5"/>
  <c r="S473" i="5"/>
  <c r="G1275" i="5"/>
  <c r="S729"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I1879" i="5"/>
  <c r="F1935" i="5"/>
  <c r="H1879" i="5"/>
  <c r="I107" i="5"/>
  <c r="H768" i="5"/>
  <c r="S833" i="5"/>
  <c r="S898" i="5"/>
  <c r="S216" i="5"/>
  <c r="G446" i="5"/>
  <c r="J859" i="5"/>
  <c r="R1935" i="5"/>
  <c r="S494" i="5"/>
  <c r="S786" i="5"/>
  <c r="S1230" i="5"/>
  <c r="S527" i="5"/>
  <c r="S1173" i="5"/>
  <c r="S292" i="5"/>
  <c r="S354" i="5"/>
  <c r="R427" i="5"/>
  <c r="S629" i="5"/>
  <c r="S746" i="5"/>
  <c r="S942" i="5"/>
  <c r="S1032" i="5"/>
  <c r="S1257" i="5"/>
  <c r="S1329" i="5"/>
  <c r="S1352" i="5"/>
  <c r="S1400" i="5"/>
  <c r="S1422" i="5"/>
  <c r="S1450" i="5"/>
  <c r="S1480" i="5"/>
  <c r="S1488" i="5"/>
  <c r="H1519" i="5"/>
  <c r="G1519" i="5"/>
  <c r="S1532" i="5"/>
  <c r="S1545" i="5"/>
  <c r="I1551" i="5"/>
  <c r="R1551" i="5"/>
  <c r="F1551" i="5"/>
  <c r="G1551"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H1883" i="5"/>
  <c r="I1883" i="5"/>
  <c r="J1883" i="5"/>
  <c r="F1883" i="5"/>
  <c r="G1883" i="5"/>
  <c r="S1896" i="5"/>
  <c r="H1907" i="5"/>
  <c r="I1912" i="5"/>
  <c r="H1912" i="5"/>
  <c r="G1912" i="5"/>
  <c r="S1918" i="5"/>
  <c r="H1923" i="5"/>
  <c r="I1923" i="5"/>
  <c r="S1943"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J439" i="5"/>
  <c r="H439" i="5"/>
  <c r="S452" i="5"/>
  <c r="S493" i="5"/>
  <c r="S553"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244" i="5"/>
  <c r="G339" i="5"/>
  <c r="R183" i="5"/>
  <c r="H440" i="5"/>
  <c r="G391" i="5"/>
  <c r="G519" i="5"/>
  <c r="G183" i="5"/>
  <c r="J1694" i="5"/>
  <c r="S86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510" i="5"/>
  <c r="S530" i="5"/>
  <c r="S573" i="5"/>
  <c r="S608" i="5"/>
  <c r="S626" i="5"/>
  <c r="S644" i="5"/>
  <c r="S685" i="5"/>
  <c r="S815" i="5"/>
  <c r="J1003" i="5"/>
  <c r="F1003" i="5"/>
  <c r="G1003" i="5"/>
  <c r="S1042" i="5"/>
  <c r="I1067" i="5"/>
  <c r="G1067" i="5"/>
  <c r="J1067" i="5"/>
  <c r="F1067" i="5"/>
  <c r="S1297"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56" i="5"/>
  <c r="S476" i="5"/>
  <c r="G503" i="5"/>
  <c r="R503" i="5"/>
  <c r="H503" i="5"/>
  <c r="S650" i="5"/>
  <c r="S708" i="5"/>
  <c r="S743" i="5"/>
  <c r="S1080" i="5"/>
  <c r="R1096" i="5"/>
  <c r="G1168" i="5"/>
  <c r="I1168" i="5"/>
  <c r="S1197" i="5"/>
  <c r="S1644" i="5"/>
  <c r="F2471" i="5"/>
  <c r="R2471" i="5"/>
  <c r="J2471" i="5"/>
  <c r="G2471" i="5"/>
  <c r="I2471" i="5"/>
  <c r="H2275" i="5"/>
  <c r="R2275" i="5"/>
  <c r="F2275" i="5"/>
  <c r="G2275" i="5"/>
  <c r="J2275" i="5"/>
  <c r="I2275" i="5"/>
  <c r="S142" i="5"/>
  <c r="S241" i="5"/>
  <c r="H295" i="5"/>
  <c r="R295" i="5"/>
  <c r="F295" i="5"/>
  <c r="S314" i="5"/>
  <c r="S369" i="5"/>
  <c r="S517" i="5"/>
  <c r="R567" i="5"/>
  <c r="F567" i="5"/>
  <c r="G567" i="5"/>
  <c r="I567" i="5"/>
  <c r="S679" i="5"/>
  <c r="S749" i="5"/>
  <c r="S782"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F38" i="5"/>
  <c r="R142" i="5"/>
  <c r="H920" i="5"/>
  <c r="F1855" i="5"/>
  <c r="I1435" i="5"/>
  <c r="J560" i="5"/>
  <c r="G560" i="5"/>
  <c r="H264" i="5"/>
  <c r="J2300" i="5"/>
  <c r="F2375"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1009" i="5"/>
  <c r="R1015" i="5"/>
  <c r="G1015" i="5"/>
  <c r="S1073" i="5"/>
  <c r="R1079" i="5"/>
  <c r="I1079" i="5"/>
  <c r="H1111" i="5"/>
  <c r="G1111" i="5"/>
  <c r="S1189" i="5"/>
  <c r="R1272" i="5"/>
  <c r="J1272" i="5"/>
  <c r="S1460" i="5"/>
  <c r="H1547" i="5"/>
  <c r="F1547" i="5"/>
  <c r="J1547" i="5"/>
  <c r="S1656" i="5"/>
  <c r="S1701" i="5"/>
  <c r="S1735" i="5"/>
  <c r="S1904" i="5"/>
  <c r="H1919" i="5"/>
  <c r="R1919" i="5"/>
  <c r="J1919" i="5"/>
  <c r="S2169" i="5"/>
  <c r="J2182" i="5"/>
  <c r="H2182" i="5"/>
  <c r="S2196"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65" i="5"/>
  <c r="H971" i="5"/>
  <c r="I971" i="5"/>
  <c r="S1023" i="5"/>
  <c r="S1029" i="5"/>
  <c r="R1086" i="5"/>
  <c r="G1086" i="5"/>
  <c r="H1096" i="5"/>
  <c r="G1096" i="5"/>
  <c r="S1117" i="5"/>
  <c r="S1128" i="5"/>
  <c r="S1138" i="5"/>
  <c r="I1147" i="5"/>
  <c r="S1183" i="5"/>
  <c r="S1190"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25" i="5"/>
  <c r="S1730" i="5"/>
  <c r="J1735" i="5"/>
  <c r="G1735" i="5"/>
  <c r="I1735" i="5"/>
  <c r="S1740" i="5"/>
  <c r="S1752" i="5"/>
  <c r="S1758" i="5"/>
  <c r="S1769" i="5"/>
  <c r="S1781" i="5"/>
  <c r="I1798" i="5"/>
  <c r="J1798" i="5"/>
  <c r="R1798" i="5"/>
  <c r="F1798" i="5"/>
  <c r="I1838" i="5"/>
  <c r="G1838" i="5"/>
  <c r="J1843" i="5"/>
  <c r="I1843" i="5"/>
  <c r="I1856" i="5"/>
  <c r="J1856" i="5"/>
  <c r="I1862" i="5"/>
  <c r="H1862" i="5"/>
  <c r="R1862" i="5"/>
  <c r="F1862" i="5"/>
  <c r="G1862" i="5"/>
  <c r="G1867" i="5"/>
  <c r="J1867" i="5"/>
  <c r="S1880" i="5"/>
  <c r="S1945" i="5"/>
  <c r="S2001" i="5"/>
  <c r="S2111" i="5"/>
  <c r="S2124" i="5"/>
  <c r="S2136" i="5"/>
  <c r="S2143" i="5"/>
  <c r="S2149" i="5"/>
  <c r="S2156" i="5"/>
  <c r="S2197" i="5"/>
  <c r="S2205" i="5"/>
  <c r="S2218" i="5"/>
  <c r="S2262" i="5"/>
  <c r="S2400" i="5"/>
  <c r="S2408" i="5"/>
  <c r="S2472" i="5"/>
  <c r="S2480"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G36" i="5"/>
  <c r="F1680" i="5"/>
  <c r="R2421" i="5"/>
  <c r="G1614" i="5"/>
  <c r="I2304" i="5"/>
  <c r="R400" i="5"/>
  <c r="F400" i="5"/>
  <c r="I1476" i="5"/>
  <c r="F1062" i="5"/>
  <c r="F520" i="5"/>
  <c r="I976" i="5"/>
  <c r="J1476" i="5"/>
  <c r="H224" i="5"/>
  <c r="H36" i="5"/>
  <c r="G336" i="5"/>
  <c r="H118" i="5"/>
  <c r="H1680" i="5"/>
  <c r="H160" i="5"/>
  <c r="R464" i="5"/>
  <c r="I342" i="5"/>
  <c r="R36" i="5"/>
  <c r="J998" i="5"/>
  <c r="J1680" i="5"/>
  <c r="R1680" i="5"/>
  <c r="H600" i="5"/>
  <c r="I2421" i="5"/>
  <c r="F2304" i="5"/>
  <c r="R1235" i="5"/>
  <c r="I1245" i="5"/>
  <c r="F998" i="5"/>
  <c r="G998" i="5"/>
  <c r="I54" i="5"/>
  <c r="R118" i="5"/>
  <c r="I182" i="5"/>
  <c r="J520" i="5"/>
  <c r="H912" i="5"/>
  <c r="F976" i="5"/>
  <c r="I1550" i="5"/>
  <c r="H96" i="5"/>
  <c r="R160" i="5"/>
  <c r="I224" i="5"/>
  <c r="J400" i="5"/>
  <c r="H342" i="5"/>
  <c r="I1424"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96"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75" i="5"/>
  <c r="S1182" i="5"/>
  <c r="S1196" i="5"/>
  <c r="S1210" i="5"/>
  <c r="S1232" i="5"/>
  <c r="S1246" i="5"/>
  <c r="S1260" i="5"/>
  <c r="S1284" i="5"/>
  <c r="F1296" i="5"/>
  <c r="R1296" i="5"/>
  <c r="S1314" i="5"/>
  <c r="S1320" i="5"/>
  <c r="S1326" i="5"/>
  <c r="S1343"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72" i="5"/>
  <c r="S2388" i="5"/>
  <c r="S2436"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30"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9" i="5"/>
  <c r="S2166" i="5"/>
  <c r="S2185" i="5"/>
  <c r="S2207" i="5"/>
  <c r="S2213" i="5"/>
  <c r="S2221" i="5"/>
  <c r="S2227" i="5"/>
  <c r="S2241" i="5"/>
  <c r="S2257" i="5"/>
  <c r="S2265"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F958" i="5"/>
  <c r="H958" i="5"/>
  <c r="J958" i="5"/>
  <c r="I958" i="5"/>
  <c r="J1560" i="5"/>
  <c r="G1660" i="5"/>
  <c r="J2311" i="5"/>
  <c r="I2263" i="5"/>
  <c r="H1660" i="5"/>
  <c r="H816" i="5"/>
  <c r="I1560" i="5"/>
  <c r="J871" i="5"/>
  <c r="J2285" i="5"/>
  <c r="G2461" i="5"/>
  <c r="F2311" i="5"/>
  <c r="F2144" i="5"/>
  <c r="S2297" i="5"/>
  <c r="S2209" i="5"/>
  <c r="I1127"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F1782" i="5"/>
  <c r="S269" i="5"/>
  <c r="S301" i="5"/>
  <c r="S430" i="5"/>
  <c r="S463" i="5"/>
  <c r="S469" i="5"/>
  <c r="S489" i="5"/>
  <c r="S497" i="5"/>
  <c r="F503" i="5"/>
  <c r="I503" i="5"/>
  <c r="S537" i="5"/>
  <c r="S562" i="5"/>
  <c r="J567" i="5"/>
  <c r="H567" i="5"/>
  <c r="S591" i="5"/>
  <c r="S597" i="5"/>
  <c r="R614" i="5"/>
  <c r="G614" i="5"/>
  <c r="S850" i="5"/>
  <c r="S888" i="5"/>
  <c r="S959" i="5"/>
  <c r="S984" i="5"/>
  <c r="S997" i="5"/>
  <c r="S1055" i="5"/>
  <c r="S1398" i="5"/>
  <c r="S1440" i="5"/>
  <c r="F1631" i="5"/>
  <c r="G1631" i="5"/>
  <c r="S1676" i="5"/>
  <c r="R1719" i="5"/>
  <c r="G1719" i="5"/>
  <c r="R1803" i="5"/>
  <c r="G1803" i="5"/>
  <c r="H1803" i="5"/>
  <c r="I1872" i="5"/>
  <c r="R1872" i="5"/>
  <c r="H1872" i="5"/>
  <c r="S1879" i="5"/>
  <c r="R710" i="5"/>
  <c r="S1362" i="5"/>
  <c r="S445" i="5"/>
  <c r="S1025" i="5"/>
  <c r="F1415" i="5"/>
  <c r="I219" i="5"/>
  <c r="S439" i="5"/>
  <c r="H478" i="5"/>
  <c r="G478" i="5"/>
  <c r="R478"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22"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137" i="5"/>
  <c r="H1142" i="5"/>
  <c r="J1142" i="5"/>
  <c r="S1147" i="5"/>
  <c r="S1157" i="5"/>
  <c r="S1337" i="5"/>
  <c r="S1392" i="5"/>
  <c r="S1402" i="5"/>
  <c r="S1424" i="5"/>
  <c r="H1446" i="5"/>
  <c r="R1446" i="5"/>
  <c r="G1446" i="5"/>
  <c r="S1554" i="5"/>
  <c r="F1611" i="5"/>
  <c r="G1611"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G591" i="5"/>
  <c r="S627"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F87" i="5"/>
  <c r="R87" i="5"/>
  <c r="H2331" i="5"/>
  <c r="G2331" i="5"/>
  <c r="J2331" i="5"/>
  <c r="I2331" i="5"/>
  <c r="S2418" i="5"/>
  <c r="S2426" i="5"/>
  <c r="S2466" i="5"/>
  <c r="S2474"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56" i="5"/>
  <c r="J2262" i="5"/>
  <c r="R2262" i="5"/>
  <c r="F2262" i="5"/>
  <c r="S2270" i="5"/>
  <c r="S2306" i="5"/>
  <c r="S2313" i="5"/>
  <c r="S2336"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G924" i="5"/>
  <c r="R780" i="5"/>
  <c r="S1258" i="5"/>
  <c r="S1271" i="5"/>
  <c r="I1288" i="5"/>
  <c r="R1288" i="5"/>
  <c r="H1288" i="5"/>
  <c r="S1301" i="5"/>
  <c r="G1312" i="5"/>
  <c r="F1312" i="5"/>
  <c r="R1312"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95" i="5"/>
  <c r="S1100" i="5"/>
  <c r="S1111" i="5"/>
  <c r="H1115" i="5"/>
  <c r="S1121" i="5"/>
  <c r="H1126" i="5"/>
  <c r="G1126" i="5"/>
  <c r="J1126" i="5"/>
  <c r="R1126" i="5"/>
  <c r="R1151" i="5"/>
  <c r="S1161" i="5"/>
  <c r="S1167" i="5"/>
  <c r="S1174" i="5"/>
  <c r="S1224"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I1060" i="5"/>
  <c r="R548" i="5"/>
  <c r="S209" i="5"/>
  <c r="S190" i="5"/>
  <c r="I51" i="5"/>
  <c r="F1095" i="5"/>
  <c r="H1095" i="5"/>
  <c r="S581" i="5"/>
  <c r="H1768" i="5"/>
  <c r="I1768" i="5"/>
  <c r="J1768" i="5"/>
  <c r="F1768" i="5"/>
  <c r="G1768" i="5"/>
  <c r="H1620" i="5"/>
  <c r="J1620" i="5"/>
  <c r="R1620" i="5"/>
  <c r="I1620" i="5"/>
  <c r="F1620" i="5"/>
  <c r="G1620" i="5"/>
  <c r="I1604" i="5"/>
  <c r="H1604" i="5"/>
  <c r="G1604" i="5"/>
  <c r="R1604"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665" i="5"/>
  <c r="F1671" i="5"/>
  <c r="S1894" i="5"/>
  <c r="S1899" i="5"/>
  <c r="S1905" i="5"/>
  <c r="S1911" i="5"/>
  <c r="S2267" i="5"/>
  <c r="S2274" i="5"/>
  <c r="S2289"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F1324" i="5"/>
  <c r="G1324" i="5"/>
  <c r="R1324" i="5"/>
  <c r="R1188" i="5"/>
  <c r="G1188" i="5"/>
  <c r="F1188" i="5"/>
  <c r="H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J979" i="5"/>
  <c r="F979" i="5"/>
  <c r="G979" i="5"/>
  <c r="I1344" i="5"/>
  <c r="S1374" i="5"/>
  <c r="S1536" i="5"/>
  <c r="G1579" i="5"/>
  <c r="F1579" i="5"/>
  <c r="J1579" i="5"/>
  <c r="G1744" i="5"/>
  <c r="R1744" i="5"/>
  <c r="I1783" i="5"/>
  <c r="H103" i="5"/>
  <c r="S240" i="5"/>
  <c r="S2420" i="5"/>
  <c r="F2104" i="5"/>
  <c r="G2112" i="5"/>
  <c r="S2024" i="5"/>
  <c r="R1943" i="5"/>
  <c r="J1838" i="5"/>
  <c r="S921" i="5"/>
  <c r="S991" i="5"/>
  <c r="J2099" i="5"/>
  <c r="J750" i="5"/>
  <c r="F750" i="5"/>
  <c r="S756" i="5"/>
  <c r="H1135" i="5"/>
  <c r="J1135" i="5"/>
  <c r="J2104" i="5"/>
  <c r="S2093" i="5"/>
  <c r="F1943" i="5"/>
  <c r="S1954" i="5"/>
  <c r="H1838" i="5"/>
  <c r="F822" i="5"/>
  <c r="S967" i="5"/>
  <c r="S979"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356" i="5"/>
  <c r="F875" i="5"/>
  <c r="J875" i="5"/>
  <c r="S677" i="5"/>
  <c r="S858" i="5"/>
  <c r="S1078"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G2145" i="5"/>
  <c r="H2145" i="5"/>
  <c r="J1236" i="5"/>
  <c r="H2100" i="5"/>
  <c r="H2420" i="5"/>
  <c r="H213" i="5"/>
  <c r="H1180" i="5"/>
  <c r="F1820" i="5"/>
  <c r="F2100" i="5"/>
  <c r="H2468" i="5"/>
  <c r="F45" i="5"/>
  <c r="I1236" i="5"/>
  <c r="G45" i="5"/>
  <c r="R1180" i="5"/>
  <c r="I45" i="5"/>
  <c r="F1180" i="5"/>
  <c r="G1236" i="5"/>
  <c r="I1180" i="5"/>
  <c r="J1180" i="5"/>
  <c r="R1340" i="5"/>
  <c r="J2444" i="5"/>
  <c r="R1164" i="5"/>
  <c r="F1340" i="5"/>
  <c r="I2444" i="5"/>
  <c r="I1340" i="5"/>
  <c r="H884" i="5"/>
  <c r="H1340" i="5"/>
  <c r="R2444" i="5"/>
  <c r="H1124" i="5"/>
  <c r="H2444" i="5"/>
  <c r="F2444" i="5"/>
  <c r="H692" i="5"/>
  <c r="F844" i="5"/>
  <c r="F229" i="5"/>
  <c r="H2220" i="5"/>
  <c r="R1092" i="5"/>
  <c r="J1977"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R21" i="5"/>
  <c r="H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56" i="5"/>
  <c r="I756" i="5"/>
  <c r="R756" i="5"/>
  <c r="G756" i="5"/>
  <c r="F756" i="5"/>
  <c r="H1140" i="5"/>
  <c r="R1140" i="5"/>
  <c r="J1204" i="5"/>
  <c r="I1204" i="5"/>
  <c r="H1204" i="5"/>
  <c r="G1204" i="5"/>
  <c r="F652" i="5"/>
  <c r="R1732" i="5"/>
  <c r="I2404" i="5"/>
  <c r="F132" i="5"/>
  <c r="F1501" i="5"/>
  <c r="I1349" i="5"/>
  <c r="J2028" i="5"/>
  <c r="R2076" i="5"/>
  <c r="H1332" i="5"/>
  <c r="F1936" i="5"/>
  <c r="I1936" i="5"/>
  <c r="J1936" i="5"/>
  <c r="R1936" i="5"/>
  <c r="G1936" i="5"/>
  <c r="H1936" i="5"/>
  <c r="F1948" i="5"/>
  <c r="J1948" i="5"/>
  <c r="G2108" i="5"/>
  <c r="R2108" i="5"/>
  <c r="I2108" i="5"/>
  <c r="H1637" i="5"/>
  <c r="I1181"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R421" i="5"/>
  <c r="I1853" i="5"/>
  <c r="R1741" i="5"/>
  <c r="F861" i="5"/>
  <c r="F821" i="5"/>
  <c r="F789" i="5"/>
  <c r="J661" i="5"/>
  <c r="J1317" i="5"/>
  <c r="H1541" i="5"/>
  <c r="H637" i="5"/>
  <c r="J1021" i="5"/>
  <c r="F1852" i="5"/>
  <c r="F1748" i="5"/>
  <c r="R1404" i="5"/>
  <c r="J924" i="5"/>
  <c r="R1697" i="5"/>
  <c r="I2476" i="5"/>
  <c r="J1852"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R508" i="5"/>
  <c r="F508" i="5"/>
  <c r="I684" i="5"/>
  <c r="R684" i="5"/>
  <c r="H684" i="5"/>
  <c r="R748" i="5"/>
  <c r="H748" i="5"/>
  <c r="F748" i="5"/>
  <c r="G748" i="5"/>
  <c r="I74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P56" i="4"/>
  <c r="P44" i="4"/>
  <c r="H112" i="6"/>
  <c r="D112" i="6"/>
  <c r="C2" i="6"/>
  <c r="F6" i="6"/>
  <c r="H6" i="6"/>
  <c r="D6" i="6" s="1"/>
  <c r="G5" i="6"/>
  <c r="H5" i="6"/>
  <c r="D5" i="6" s="1"/>
  <c r="C112" i="6"/>
  <c r="P58" i="4"/>
  <c r="P46" i="4"/>
  <c r="P45" i="4"/>
  <c r="P57" i="4"/>
  <c r="N16" i="20"/>
  <c r="N10" i="20"/>
  <c r="S7" i="5"/>
  <c r="S20" i="5"/>
  <c r="S5" i="5"/>
  <c r="S10" i="5"/>
  <c r="S18" i="5"/>
  <c r="N13" i="20"/>
  <c r="N5" i="20"/>
  <c r="S9" i="5"/>
  <c r="S14" i="5"/>
  <c r="N9" i="20"/>
  <c r="S17" i="5"/>
  <c r="N7" i="20"/>
  <c r="S19" i="5"/>
  <c r="S12" i="5"/>
  <c r="N12" i="20"/>
  <c r="S21" i="5"/>
  <c r="N15" i="20"/>
  <c r="S8" i="5"/>
  <c r="N8" i="20"/>
  <c r="S22" i="5"/>
  <c r="S11" i="5"/>
  <c r="N14" i="20"/>
  <c r="S16" i="5"/>
  <c r="S13" i="5"/>
  <c r="N6" i="20"/>
  <c r="S15" i="5"/>
  <c r="N11" i="20"/>
  <c r="C9" i="6" l="1"/>
  <c r="F1588" i="5"/>
  <c r="R1012" i="5"/>
  <c r="S1792" i="5"/>
  <c r="S1708" i="5"/>
  <c r="H1444" i="5"/>
  <c r="S484" i="5"/>
  <c r="R1084" i="5"/>
  <c r="G1444" i="5"/>
  <c r="H1084" i="5"/>
  <c r="S2296" i="5"/>
  <c r="J1588" i="5"/>
  <c r="J1372" i="5"/>
  <c r="S2104" i="5"/>
  <c r="S2428" i="5"/>
  <c r="S2416" i="5"/>
  <c r="F1444" i="5"/>
  <c r="S1408" i="5"/>
  <c r="S688" i="5"/>
  <c r="S1960" i="5"/>
  <c r="S460" i="5"/>
  <c r="S664" i="5"/>
  <c r="S1936" i="5"/>
  <c r="S1744" i="5"/>
  <c r="S1276" i="5"/>
  <c r="H940" i="5"/>
  <c r="F1228" i="5"/>
  <c r="F724" i="5"/>
  <c r="S820" i="5"/>
  <c r="S2248" i="5"/>
  <c r="I1012" i="5"/>
  <c r="S964" i="5"/>
  <c r="S676" i="5"/>
  <c r="S1312" i="5"/>
  <c r="G1084" i="5"/>
  <c r="J1444" i="5"/>
  <c r="S2032" i="5"/>
  <c r="H1588" i="5"/>
  <c r="J1012" i="5"/>
  <c r="S2344" i="5"/>
  <c r="S1396" i="5"/>
  <c r="S1588" i="5"/>
  <c r="S1024" i="5"/>
  <c r="S1612" i="5"/>
  <c r="S724" i="5"/>
  <c r="S2020" i="5"/>
  <c r="R1444" i="5"/>
  <c r="S1816" i="5"/>
  <c r="S436" i="5"/>
  <c r="S700" i="5"/>
  <c r="S640" i="5"/>
  <c r="S568" i="5"/>
  <c r="S580" i="5"/>
  <c r="S1828" i="5"/>
  <c r="S1900" i="5"/>
  <c r="S2308" i="5"/>
  <c r="S652" i="5"/>
  <c r="S796" i="5"/>
  <c r="S1060" i="5"/>
  <c r="C12" i="6"/>
  <c r="F1084" i="5"/>
  <c r="I1084" i="5"/>
  <c r="S2404" i="5"/>
  <c r="H1372" i="5"/>
  <c r="S2044" i="5"/>
  <c r="S616" i="5"/>
  <c r="S2272" i="5"/>
  <c r="S2152" i="5"/>
  <c r="S2332" i="5"/>
  <c r="S2356" i="5"/>
  <c r="S2380" i="5"/>
  <c r="S1600" i="5"/>
  <c r="R940" i="5"/>
  <c r="S424" i="5"/>
  <c r="S1504" i="5"/>
  <c r="F940" i="5"/>
  <c r="S1420" i="5"/>
  <c r="S604" i="5"/>
  <c r="S1732" i="5"/>
  <c r="I1516" i="5"/>
  <c r="F1372" i="5"/>
  <c r="G1012" i="5"/>
  <c r="S400" i="5"/>
  <c r="C4" i="6"/>
  <c r="S736" i="5"/>
  <c r="S2464" i="5"/>
  <c r="S952" i="5"/>
  <c r="S1468" i="5"/>
  <c r="S1840" i="5"/>
  <c r="S2476" i="5"/>
  <c r="I868" i="5"/>
  <c r="R724" i="5"/>
  <c r="G1156" i="5"/>
  <c r="G1372" i="5"/>
  <c r="H1012" i="5"/>
  <c r="S1768" i="5"/>
  <c r="I940" i="5"/>
  <c r="S1876" i="5"/>
  <c r="S1336" i="5"/>
  <c r="H1516" i="5"/>
  <c r="S1456" i="5"/>
  <c r="S1144" i="5"/>
  <c r="S2164" i="5"/>
  <c r="S1912" i="5"/>
  <c r="T2504" i="5"/>
  <c r="T2488" i="5"/>
  <c r="T2452" i="5"/>
  <c r="T2440" i="5"/>
  <c r="T2392" i="5"/>
  <c r="T2368" i="5"/>
  <c r="T2320" i="5"/>
  <c r="T2284" i="5"/>
  <c r="T2260" i="5"/>
  <c r="T2224" i="5"/>
  <c r="T2212" i="5"/>
  <c r="T2200" i="5"/>
  <c r="T2188" i="5"/>
  <c r="T2176" i="5"/>
  <c r="T2128" i="5"/>
  <c r="T2116" i="5"/>
  <c r="T2092" i="5"/>
  <c r="T2080" i="5"/>
  <c r="T2068" i="5"/>
  <c r="T2056" i="5"/>
  <c r="T1996" i="5"/>
  <c r="T1984" i="5"/>
  <c r="T1972" i="5"/>
  <c r="T1924" i="5"/>
  <c r="T1864" i="5"/>
  <c r="T1852" i="5"/>
  <c r="T1804" i="5"/>
  <c r="T1756" i="5"/>
  <c r="T1720" i="5"/>
  <c r="T1684" i="5"/>
  <c r="T1672" i="5"/>
  <c r="T1660" i="5"/>
  <c r="T1648" i="5"/>
  <c r="T1636" i="5"/>
  <c r="T1624" i="5"/>
  <c r="T1576" i="5"/>
  <c r="T1564" i="5"/>
  <c r="T1552" i="5"/>
  <c r="T1540" i="5"/>
  <c r="T1528" i="5"/>
  <c r="T1516" i="5"/>
  <c r="T1492" i="5"/>
  <c r="T1432" i="5"/>
  <c r="T1384" i="5"/>
  <c r="T1372" i="5"/>
  <c r="T1348" i="5"/>
  <c r="T1324" i="5"/>
  <c r="T1288" i="5"/>
  <c r="T1264" i="5"/>
  <c r="T1252" i="5"/>
  <c r="T1228" i="5"/>
  <c r="T1216" i="5"/>
  <c r="T1204" i="5"/>
  <c r="T1192" i="5"/>
  <c r="T1180" i="5"/>
  <c r="T1168" i="5"/>
  <c r="T1156" i="5"/>
  <c r="T1132" i="5"/>
  <c r="T1108" i="5"/>
  <c r="T1096" i="5"/>
  <c r="T1084" i="5"/>
  <c r="T1072" i="5"/>
  <c r="T1048" i="5"/>
  <c r="T1036" i="5"/>
  <c r="T1012" i="5"/>
  <c r="T1000" i="5"/>
  <c r="T988" i="5"/>
  <c r="T940" i="5"/>
  <c r="T928" i="5"/>
  <c r="T916" i="5"/>
  <c r="T904" i="5"/>
  <c r="T880" i="5"/>
  <c r="T868" i="5"/>
  <c r="T856" i="5"/>
  <c r="T832" i="5"/>
  <c r="T808" i="5"/>
  <c r="T784" i="5"/>
  <c r="T772" i="5"/>
  <c r="T760" i="5"/>
  <c r="T748" i="5"/>
  <c r="T712" i="5"/>
  <c r="T628" i="5"/>
  <c r="T592" i="5"/>
  <c r="T556" i="5"/>
  <c r="T544" i="5"/>
  <c r="T532" i="5"/>
  <c r="T520" i="5"/>
  <c r="T508" i="5"/>
  <c r="T496" i="5"/>
  <c r="T472" i="5"/>
  <c r="T448" i="5"/>
  <c r="T412" i="5"/>
  <c r="I1300" i="5"/>
  <c r="G1228" i="5"/>
  <c r="R868" i="5"/>
  <c r="J796" i="5"/>
  <c r="R1156" i="5"/>
  <c r="J1084" i="5"/>
  <c r="R591" i="5"/>
  <c r="J940" i="5"/>
  <c r="J1516" i="5"/>
  <c r="C10" i="6"/>
  <c r="H796" i="5"/>
  <c r="R1300" i="5"/>
  <c r="F868" i="5"/>
  <c r="F796" i="5"/>
  <c r="F1156" i="5"/>
  <c r="H591" i="5"/>
  <c r="H1228" i="5"/>
  <c r="G796" i="5"/>
  <c r="R796" i="5"/>
  <c r="F1300" i="5"/>
  <c r="I724" i="5"/>
  <c r="J868" i="5"/>
  <c r="J1156" i="5"/>
  <c r="I591" i="5"/>
  <c r="S156" i="5"/>
  <c r="J1228" i="5"/>
  <c r="J1300" i="5"/>
  <c r="I1228" i="5"/>
  <c r="I796" i="5"/>
  <c r="J724" i="5"/>
  <c r="G868" i="5"/>
  <c r="G1300" i="5"/>
  <c r="I1588" i="5"/>
  <c r="F591" i="5"/>
  <c r="J591" i="5"/>
  <c r="I1156" i="5"/>
  <c r="R1228" i="5"/>
  <c r="G724" i="5"/>
  <c r="R1588" i="5"/>
  <c r="F1516" i="5"/>
  <c r="V6" i="5"/>
  <c r="R6" i="5" s="1"/>
  <c r="V12" i="5"/>
  <c r="R12" i="5" s="1"/>
  <c r="V11" i="5"/>
  <c r="R11" i="5" s="1"/>
  <c r="V7" i="5"/>
  <c r="R7" i="5" s="1"/>
  <c r="V10" i="5"/>
  <c r="R10" i="5" s="1"/>
  <c r="V5" i="5"/>
  <c r="R5" i="5" s="1"/>
  <c r="V9" i="5"/>
  <c r="R9" i="5" s="1"/>
  <c r="V14" i="5"/>
  <c r="R14" i="5" s="1"/>
  <c r="V20" i="5"/>
  <c r="R20" i="5" s="1"/>
  <c r="V15" i="5"/>
  <c r="R15" i="5" s="1"/>
  <c r="V16" i="5"/>
  <c r="R16" i="5" s="1"/>
  <c r="V22" i="5"/>
  <c r="R22" i="5" s="1"/>
  <c r="V18" i="5"/>
  <c r="R18" i="5" s="1"/>
  <c r="V13" i="5"/>
  <c r="R13" i="5" s="1"/>
  <c r="V19" i="5"/>
  <c r="R19" i="5" s="1"/>
  <c r="V17" i="5"/>
  <c r="R17" i="5" s="1"/>
  <c r="C6" i="6"/>
  <c r="H724" i="5"/>
  <c r="G1588" i="5"/>
  <c r="F1012" i="5"/>
  <c r="I1444" i="5"/>
  <c r="G1516" i="5"/>
  <c r="C15" i="6"/>
  <c r="C5" i="6"/>
  <c r="U49" i="4"/>
  <c r="U50" i="4"/>
  <c r="V50" i="4" s="1"/>
  <c r="V51" i="4"/>
  <c r="W51" i="4" s="1"/>
  <c r="F124" i="6"/>
  <c r="R18" i="4"/>
  <c r="S19" i="4" s="1"/>
  <c r="R17" i="4"/>
  <c r="R14" i="4"/>
  <c r="R13" i="4"/>
  <c r="S20" i="4"/>
  <c r="U21" i="4"/>
  <c r="V21" i="4" s="1"/>
  <c r="F2502" i="5"/>
  <c r="R2502" i="5"/>
  <c r="I2502" i="5"/>
  <c r="H2502" i="5"/>
  <c r="E2502" i="5"/>
  <c r="X2502" i="5" s="1"/>
  <c r="J2502" i="5"/>
  <c r="S18" i="4"/>
  <c r="R15" i="4"/>
  <c r="R16" i="4"/>
  <c r="H2499" i="5"/>
  <c r="J2499" i="5"/>
  <c r="I2499" i="5"/>
  <c r="V2500" i="5"/>
  <c r="G2500" i="5" s="1"/>
  <c r="AB2500" i="5"/>
  <c r="F2501" i="5"/>
  <c r="S2503" i="5"/>
  <c r="S2502" i="5"/>
  <c r="V2503" i="5"/>
  <c r="S2501" i="5"/>
  <c r="C8" i="3"/>
  <c r="E2501" i="5"/>
  <c r="X2501" i="5" s="1"/>
  <c r="B8" i="4"/>
  <c r="A4" i="6" s="1"/>
  <c r="B21" i="3"/>
  <c r="B17" i="3"/>
  <c r="B13" i="3"/>
  <c r="B9" i="3"/>
  <c r="G2502" i="5"/>
  <c r="A65" i="2"/>
  <c r="I2501" i="5"/>
  <c r="A71" i="2"/>
  <c r="C11" i="6"/>
  <c r="D4" i="5"/>
  <c r="G124" i="6" s="1" a="1"/>
  <c r="G124" i="6" s="1"/>
  <c r="H124" i="6" s="1"/>
  <c r="I73" i="6"/>
  <c r="B18" i="4"/>
  <c r="D29" i="4"/>
  <c r="B12" i="4"/>
  <c r="A7" i="6" s="1"/>
  <c r="B24" i="4"/>
  <c r="A13" i="6" s="1"/>
  <c r="A4" i="20"/>
  <c r="I4" i="20"/>
  <c r="B27" i="3"/>
  <c r="C20" i="3"/>
  <c r="C16" i="3"/>
  <c r="C12" i="3"/>
  <c r="C7" i="3"/>
  <c r="A78" i="2"/>
  <c r="A70" i="2"/>
  <c r="B23" i="4"/>
  <c r="G29" i="4"/>
  <c r="B26" i="4"/>
  <c r="A15" i="6" s="1"/>
  <c r="B4" i="20"/>
  <c r="J4" i="20"/>
  <c r="B28" i="3"/>
  <c r="B20" i="3"/>
  <c r="B16" i="3"/>
  <c r="B12" i="3"/>
  <c r="B7" i="3"/>
  <c r="A77" i="2"/>
  <c r="A69" i="2"/>
  <c r="J75" i="6"/>
  <c r="B25" i="4"/>
  <c r="H114" i="4"/>
  <c r="B19" i="4"/>
  <c r="A9" i="6" s="1"/>
  <c r="B29" i="4"/>
  <c r="A16" i="6" s="1"/>
  <c r="C4" i="20"/>
  <c r="K4" i="20"/>
  <c r="C23" i="3"/>
  <c r="C19" i="3"/>
  <c r="C15" i="3"/>
  <c r="C11" i="3"/>
  <c r="C6" i="3"/>
  <c r="A76" i="2"/>
  <c r="A68" i="2"/>
  <c r="I30" i="6"/>
  <c r="E4" i="8"/>
  <c r="B28" i="4"/>
  <c r="I114" i="4"/>
  <c r="B114" i="4"/>
  <c r="A93" i="6" s="1"/>
  <c r="D4" i="20"/>
  <c r="L4" i="20"/>
  <c r="B23" i="3"/>
  <c r="B19" i="3"/>
  <c r="B15" i="3"/>
  <c r="B11" i="3"/>
  <c r="B6" i="3"/>
  <c r="A75" i="2"/>
  <c r="A67" i="2"/>
  <c r="G3" i="5"/>
  <c r="B20" i="4"/>
  <c r="A10" i="6" s="1"/>
  <c r="E4" i="20"/>
  <c r="M4" i="20"/>
  <c r="J2" i="5"/>
  <c r="C22" i="3"/>
  <c r="C18" i="3"/>
  <c r="C14" i="3"/>
  <c r="C10" i="3"/>
  <c r="A9" i="2"/>
  <c r="A74" i="2"/>
  <c r="A66" i="2"/>
  <c r="A139" i="4"/>
  <c r="B21" i="4"/>
  <c r="A11" i="6" s="1"/>
  <c r="J4" i="6"/>
  <c r="F4" i="20"/>
  <c r="J13" i="6"/>
  <c r="C13" i="6" s="1"/>
  <c r="A27" i="2"/>
  <c r="B22" i="3"/>
  <c r="B18" i="3"/>
  <c r="B14" i="3"/>
  <c r="B10" i="3"/>
  <c r="C26" i="3"/>
  <c r="A73" i="2"/>
  <c r="B8" i="3"/>
  <c r="B16" i="4"/>
  <c r="B9" i="4"/>
  <c r="A5" i="6" s="1"/>
  <c r="B22" i="4"/>
  <c r="A12" i="6" s="1"/>
  <c r="B2" i="20"/>
  <c r="G4" i="20"/>
  <c r="C21" i="3"/>
  <c r="C17" i="3"/>
  <c r="C13" i="3"/>
  <c r="C9" i="3"/>
  <c r="B26" i="3"/>
  <c r="A72" i="2"/>
  <c r="T18" i="5"/>
  <c r="T13" i="5"/>
  <c r="T12" i="5"/>
  <c r="T10" i="5"/>
  <c r="S6" i="5"/>
  <c r="T5" i="5"/>
  <c r="T15" i="5"/>
  <c r="T9" i="5"/>
  <c r="T11" i="5"/>
  <c r="T7" i="5"/>
  <c r="T16" i="5"/>
  <c r="T19" i="5"/>
  <c r="T17" i="5"/>
  <c r="T14" i="5"/>
  <c r="W50" i="4" l="1"/>
  <c r="X50" i="4" s="1"/>
  <c r="X51" i="4"/>
  <c r="Y51" i="4" s="1"/>
  <c r="E2500" i="5"/>
  <c r="X2500" i="5" s="1"/>
  <c r="H2500" i="5"/>
  <c r="J2500" i="5"/>
  <c r="F2500" i="5"/>
  <c r="I2500" i="5"/>
  <c r="R2500" i="5"/>
  <c r="V48" i="4"/>
  <c r="V49" i="4"/>
  <c r="W49" i="4" s="1"/>
  <c r="W21" i="4"/>
  <c r="X21" i="4" s="1"/>
  <c r="T19" i="4"/>
  <c r="T20" i="4"/>
  <c r="U20" i="4" s="1"/>
  <c r="S12" i="4"/>
  <c r="T12" i="4" s="1"/>
  <c r="S13" i="4"/>
  <c r="S14" i="4"/>
  <c r="S15" i="4"/>
  <c r="R2503" i="5"/>
  <c r="I2503" i="5"/>
  <c r="F2503" i="5"/>
  <c r="G2503" i="5"/>
  <c r="J2503" i="5"/>
  <c r="E2503" i="5"/>
  <c r="X2503" i="5" s="1"/>
  <c r="H2503" i="5"/>
  <c r="T17" i="4"/>
  <c r="T18" i="4"/>
  <c r="S16" i="4"/>
  <c r="S17" i="4"/>
  <c r="C124" i="6"/>
  <c r="D89" i="4"/>
  <c r="D114" i="4"/>
  <c r="D65" i="4"/>
  <c r="D77" i="4"/>
  <c r="D41" i="4"/>
  <c r="D53" i="4"/>
  <c r="D101" i="4"/>
  <c r="G65" i="4"/>
  <c r="G101" i="4"/>
  <c r="G77" i="4"/>
  <c r="G53" i="4"/>
  <c r="G114" i="4"/>
  <c r="G41" i="4"/>
  <c r="D124" i="6"/>
  <c r="G89" i="4"/>
  <c r="T6" i="5"/>
  <c r="X48" i="4" l="1"/>
  <c r="X49" i="4"/>
  <c r="Y49" i="4"/>
  <c r="Y50" i="4"/>
  <c r="T13" i="4"/>
  <c r="T14" i="4"/>
  <c r="T15" i="4"/>
  <c r="T16" i="4"/>
  <c r="U17" i="4" s="1"/>
  <c r="U16" i="4"/>
  <c r="W48" i="4"/>
  <c r="V20" i="4"/>
  <c r="W20" i="4" s="1"/>
  <c r="U18" i="4"/>
  <c r="U19" i="4"/>
  <c r="V19" i="4" s="1"/>
  <c r="Z50" i="4"/>
  <c r="Z51" i="4"/>
  <c r="AA51" i="4" s="1"/>
  <c r="Y21" i="4"/>
  <c r="Z21" i="4" s="1"/>
  <c r="W19" i="4" l="1"/>
  <c r="X19" i="4" s="1"/>
  <c r="AA50" i="4"/>
  <c r="AB50" i="4" s="1"/>
  <c r="V18" i="4"/>
  <c r="W18" i="4" s="1"/>
  <c r="V17" i="4"/>
  <c r="Z48" i="4"/>
  <c r="Z49" i="4"/>
  <c r="AA49" i="4" s="1"/>
  <c r="X20" i="4"/>
  <c r="Y20" i="4" s="1"/>
  <c r="Y48" i="4"/>
  <c r="AB51" i="4"/>
  <c r="AC51" i="4" s="1"/>
  <c r="U13" i="4"/>
  <c r="U12" i="4"/>
  <c r="V12" i="4" s="1"/>
  <c r="U14" i="4"/>
  <c r="U15" i="4"/>
  <c r="V15" i="4" s="1"/>
  <c r="AB49" i="4" l="1"/>
  <c r="AC49" i="4"/>
  <c r="AC50" i="4"/>
  <c r="Y19" i="4"/>
  <c r="X18" i="4"/>
  <c r="Y18" i="4" s="1"/>
  <c r="V14" i="4"/>
  <c r="W15" i="4" s="1"/>
  <c r="V13" i="4"/>
  <c r="V16" i="4"/>
  <c r="W16" i="4" s="1"/>
  <c r="AA48" i="4"/>
  <c r="AB48" i="4" s="1"/>
  <c r="Z20" i="4"/>
  <c r="Z19" i="4"/>
  <c r="Z18" i="4" l="1"/>
  <c r="X15" i="4"/>
  <c r="X16" i="4"/>
  <c r="AC48" i="4"/>
  <c r="W17" i="4"/>
  <c r="X17" i="4" s="1"/>
  <c r="W14" i="4"/>
  <c r="W12" i="4"/>
  <c r="X12" i="4" s="1"/>
  <c r="W13" i="4"/>
  <c r="X13" i="4" l="1"/>
  <c r="X14" i="4"/>
  <c r="Y15" i="4" s="1"/>
  <c r="Y16" i="4"/>
  <c r="Y17" i="4"/>
  <c r="Z17" i="4" s="1"/>
  <c r="Y12" i="4" l="1"/>
  <c r="Z12" i="4" s="1"/>
  <c r="Y13" i="4"/>
  <c r="Y14" i="4"/>
  <c r="Z15" i="4"/>
  <c r="Z16" i="4"/>
  <c r="Z13" i="4" l="1"/>
  <c r="AA13" i="4" s="1" a="1"/>
  <c r="AA13" i="4" s="1"/>
  <c r="Z14" i="4"/>
  <c r="AA12" i="4"/>
  <c r="S43" i="4" l="1"/>
  <c r="B31" i="4"/>
  <c r="A115" i="6"/>
  <c r="G115" i="6" s="1"/>
  <c r="AA14" i="4" a="1"/>
  <c r="AA14" i="4" s="1"/>
  <c r="A114" i="6"/>
  <c r="G114" i="6" s="1"/>
  <c r="B30" i="4"/>
  <c r="S42" i="4"/>
  <c r="B32" i="4" l="1"/>
  <c r="B122" i="4"/>
  <c r="A100" i="6" s="1"/>
  <c r="A116" i="6"/>
  <c r="G116" i="6" s="1"/>
  <c r="B56" i="4"/>
  <c r="A41" i="6" s="1"/>
  <c r="B104" i="4"/>
  <c r="A85" i="6" s="1"/>
  <c r="B68" i="4"/>
  <c r="A52" i="6" s="1"/>
  <c r="B44" i="4"/>
  <c r="A30" i="6" s="1"/>
  <c r="B92" i="4"/>
  <c r="A74" i="6" s="1"/>
  <c r="B80" i="4"/>
  <c r="A63" i="6" s="1"/>
  <c r="A17" i="6"/>
  <c r="G7" i="6"/>
  <c r="H7" i="6" s="1"/>
  <c r="O30" i="4"/>
  <c r="AA15" i="4" a="1"/>
  <c r="AA15" i="4" s="1"/>
  <c r="A18" i="6"/>
  <c r="O31" i="4"/>
  <c r="T42" i="4"/>
  <c r="U42" i="4" s="1"/>
  <c r="T43" i="4"/>
  <c r="U43" i="4" s="1"/>
  <c r="D7" i="6" l="1"/>
  <c r="C7" i="6"/>
  <c r="P55" i="4"/>
  <c r="P43" i="4"/>
  <c r="B43" i="4" s="1"/>
  <c r="A29" i="6" s="1"/>
  <c r="F17" i="6"/>
  <c r="H17" i="6" s="1"/>
  <c r="F39" i="6"/>
  <c r="F28" i="6"/>
  <c r="H28" i="6" s="1"/>
  <c r="F40" i="6"/>
  <c r="F29" i="6"/>
  <c r="H29" i="6" s="1"/>
  <c r="F18" i="6"/>
  <c r="H18" i="6" s="1"/>
  <c r="P54" i="4"/>
  <c r="P42" i="4"/>
  <c r="B42" i="4" s="1"/>
  <c r="A28" i="6" s="1"/>
  <c r="B69" i="4"/>
  <c r="A53" i="6" s="1"/>
  <c r="B81" i="4"/>
  <c r="A64" i="6" s="1"/>
  <c r="B93" i="4"/>
  <c r="A75" i="6" s="1"/>
  <c r="B33" i="4"/>
  <c r="B45" i="4"/>
  <c r="A31" i="6" s="1"/>
  <c r="B123" i="4"/>
  <c r="A101" i="6" s="1"/>
  <c r="A117" i="6"/>
  <c r="G117" i="6" s="1"/>
  <c r="B105" i="4"/>
  <c r="A86" i="6" s="1"/>
  <c r="B57" i="4"/>
  <c r="A42" i="6" s="1"/>
  <c r="V42" i="4"/>
  <c r="W42" i="4" s="1"/>
  <c r="V43" i="4"/>
  <c r="A19" i="6"/>
  <c r="O32" i="4"/>
  <c r="AA16" i="4" a="1"/>
  <c r="AA16" i="4" s="1"/>
  <c r="D18" i="6" l="1"/>
  <c r="C18" i="6"/>
  <c r="D29" i="6"/>
  <c r="C29" i="6"/>
  <c r="K115" i="6"/>
  <c r="F51" i="6"/>
  <c r="H40" i="6"/>
  <c r="F99" i="6"/>
  <c r="H99" i="6" s="1"/>
  <c r="F115" i="6"/>
  <c r="H115" i="6" s="1"/>
  <c r="B117" i="4"/>
  <c r="A95" i="6" s="1"/>
  <c r="B119" i="4"/>
  <c r="A97" i="6" s="1"/>
  <c r="B137" i="4"/>
  <c r="A111" i="6" s="1"/>
  <c r="B135" i="4"/>
  <c r="A110" i="6" s="1"/>
  <c r="B131" i="4"/>
  <c r="A108" i="6" s="1"/>
  <c r="B133" i="4"/>
  <c r="A109" i="6" s="1"/>
  <c r="B115" i="4"/>
  <c r="A94" i="6" s="1"/>
  <c r="B90" i="4"/>
  <c r="A72" i="6" s="1"/>
  <c r="B66" i="4"/>
  <c r="A50" i="6" s="1"/>
  <c r="B78" i="4"/>
  <c r="A61" i="6" s="1"/>
  <c r="B102" i="4"/>
  <c r="A83" i="6" s="1"/>
  <c r="B54" i="4"/>
  <c r="A39" i="6" s="1"/>
  <c r="B120" i="4"/>
  <c r="A98" i="6" s="1"/>
  <c r="K114" i="6"/>
  <c r="D28" i="6"/>
  <c r="C28" i="6"/>
  <c r="F19" i="6"/>
  <c r="H19" i="6" s="1"/>
  <c r="F41" i="6"/>
  <c r="F30" i="6"/>
  <c r="H30" i="6" s="1"/>
  <c r="F114" i="6"/>
  <c r="F98" i="6"/>
  <c r="H98" i="6" s="1"/>
  <c r="F50" i="6"/>
  <c r="H39" i="6"/>
  <c r="B94" i="4"/>
  <c r="A76" i="6" s="1"/>
  <c r="B82" i="4"/>
  <c r="A65" i="6" s="1"/>
  <c r="B58" i="4"/>
  <c r="A43" i="6" s="1"/>
  <c r="B70" i="4"/>
  <c r="A54" i="6" s="1"/>
  <c r="B124" i="4"/>
  <c r="A102" i="6" s="1"/>
  <c r="A118" i="6"/>
  <c r="G118" i="6" s="1"/>
  <c r="B34" i="4"/>
  <c r="B46" i="4"/>
  <c r="A32" i="6" s="1"/>
  <c r="B106" i="4"/>
  <c r="A87" i="6" s="1"/>
  <c r="D17" i="6"/>
  <c r="C17" i="6"/>
  <c r="O33" i="4"/>
  <c r="A20" i="6"/>
  <c r="B121" i="4"/>
  <c r="A99" i="6" s="1"/>
  <c r="B103" i="4"/>
  <c r="A84" i="6" s="1"/>
  <c r="B55" i="4"/>
  <c r="A40" i="6" s="1"/>
  <c r="B79" i="4"/>
  <c r="A62" i="6" s="1"/>
  <c r="B91" i="4"/>
  <c r="A73" i="6" s="1"/>
  <c r="B67" i="4"/>
  <c r="A51" i="6" s="1"/>
  <c r="AA17" i="4" a="1"/>
  <c r="AA17" i="4" s="1"/>
  <c r="D115" i="6" l="1"/>
  <c r="C115" i="6"/>
  <c r="S47" i="4"/>
  <c r="B35" i="4"/>
  <c r="A119" i="6"/>
  <c r="G119" i="6" s="1"/>
  <c r="H50" i="6"/>
  <c r="F61" i="6"/>
  <c r="D99" i="6"/>
  <c r="C99" i="6"/>
  <c r="D39" i="6"/>
  <c r="C39" i="6"/>
  <c r="D98" i="6"/>
  <c r="C98" i="6"/>
  <c r="D40" i="6"/>
  <c r="C40" i="6"/>
  <c r="B2" i="6"/>
  <c r="H114" i="6"/>
  <c r="F62" i="6"/>
  <c r="H51" i="6"/>
  <c r="F42" i="6"/>
  <c r="F31" i="6"/>
  <c r="H31" i="6" s="1"/>
  <c r="F20" i="6"/>
  <c r="H20" i="6" s="1"/>
  <c r="A21" i="6"/>
  <c r="O34" i="4"/>
  <c r="K116" i="6"/>
  <c r="D30" i="6"/>
  <c r="C30" i="6"/>
  <c r="H41" i="6"/>
  <c r="F116" i="6"/>
  <c r="H116" i="6" s="1"/>
  <c r="F100" i="6"/>
  <c r="H100" i="6" s="1"/>
  <c r="F52" i="6"/>
  <c r="D19" i="6"/>
  <c r="C19" i="6"/>
  <c r="AA18" i="4" a="1"/>
  <c r="AA18" i="4" s="1"/>
  <c r="A22" i="6" l="1"/>
  <c r="O35" i="4"/>
  <c r="B36" i="4"/>
  <c r="A120" i="6"/>
  <c r="AA19" i="4" a="1"/>
  <c r="AA19" i="4" s="1"/>
  <c r="F21" i="6"/>
  <c r="H21" i="6" s="1"/>
  <c r="F43" i="6"/>
  <c r="F32" i="6"/>
  <c r="H32" i="6" s="1"/>
  <c r="D20" i="6"/>
  <c r="C20" i="6"/>
  <c r="D116" i="6"/>
  <c r="C116" i="6"/>
  <c r="F73" i="6"/>
  <c r="H62" i="6"/>
  <c r="D50" i="6"/>
  <c r="C50" i="6"/>
  <c r="D41" i="6"/>
  <c r="C41" i="6"/>
  <c r="D114" i="6"/>
  <c r="C114" i="6"/>
  <c r="D31" i="6"/>
  <c r="K117" i="6"/>
  <c r="C31" i="6"/>
  <c r="H52" i="6"/>
  <c r="F63" i="6"/>
  <c r="F101" i="6"/>
  <c r="H101" i="6" s="1"/>
  <c r="F117" i="6"/>
  <c r="H117" i="6" s="1"/>
  <c r="F53" i="6"/>
  <c r="H42" i="6"/>
  <c r="T47" i="4"/>
  <c r="U47" i="4" s="1"/>
  <c r="T46" i="4"/>
  <c r="D100" i="6"/>
  <c r="C100" i="6"/>
  <c r="D51" i="6"/>
  <c r="C51" i="6"/>
  <c r="F72" i="6"/>
  <c r="H61" i="6"/>
  <c r="D101" i="6" l="1"/>
  <c r="C101" i="6"/>
  <c r="D62" i="6"/>
  <c r="C62" i="6"/>
  <c r="D61" i="6"/>
  <c r="C61" i="6"/>
  <c r="H63" i="6"/>
  <c r="F74" i="6"/>
  <c r="H73" i="6"/>
  <c r="F84" i="6"/>
  <c r="H84" i="6" s="1"/>
  <c r="D117" i="6"/>
  <c r="C117" i="6"/>
  <c r="F83" i="6"/>
  <c r="H83" i="6" s="1"/>
  <c r="H72" i="6"/>
  <c r="D42" i="6"/>
  <c r="C42" i="6"/>
  <c r="D52" i="6"/>
  <c r="C52" i="6"/>
  <c r="D32" i="6"/>
  <c r="K118" i="6"/>
  <c r="C32" i="6"/>
  <c r="O36" i="4"/>
  <c r="A23" i="6"/>
  <c r="U45" i="4"/>
  <c r="U46" i="4"/>
  <c r="F102" i="6"/>
  <c r="H102" i="6" s="1"/>
  <c r="H43" i="6"/>
  <c r="F54" i="6"/>
  <c r="F118" i="6"/>
  <c r="H118" i="6" s="1"/>
  <c r="P47" i="4"/>
  <c r="B47" i="4" s="1"/>
  <c r="A33" i="6" s="1"/>
  <c r="P59" i="4"/>
  <c r="V46" i="4"/>
  <c r="V47" i="4"/>
  <c r="W47" i="4" s="1"/>
  <c r="D21" i="6"/>
  <c r="C21" i="6"/>
  <c r="F33" i="6"/>
  <c r="H33" i="6" s="1"/>
  <c r="F22" i="6"/>
  <c r="H22" i="6" s="1"/>
  <c r="F44" i="6"/>
  <c r="B37" i="4"/>
  <c r="A121" i="6"/>
  <c r="AA20" i="4" a="1"/>
  <c r="AA20" i="4" s="1"/>
  <c r="H53" i="6"/>
  <c r="F64" i="6"/>
  <c r="P60" i="4" l="1"/>
  <c r="P48" i="4"/>
  <c r="B48" i="4" s="1"/>
  <c r="A34" i="6" s="1"/>
  <c r="D84" i="6"/>
  <c r="C84" i="6"/>
  <c r="X47" i="4"/>
  <c r="Y47" i="4" s="1"/>
  <c r="D73" i="6"/>
  <c r="C73" i="6"/>
  <c r="B38" i="4"/>
  <c r="A122" i="6"/>
  <c r="AA21" i="4" a="1"/>
  <c r="AA21" i="4" s="1"/>
  <c r="F85" i="6"/>
  <c r="H85" i="6" s="1"/>
  <c r="H74" i="6"/>
  <c r="B95" i="4"/>
  <c r="A77" i="6" s="1"/>
  <c r="B83" i="4"/>
  <c r="A66" i="6" s="1"/>
  <c r="B59" i="4"/>
  <c r="A44" i="6" s="1"/>
  <c r="B107" i="4"/>
  <c r="A88" i="6" s="1"/>
  <c r="B125" i="4"/>
  <c r="A103" i="6" s="1"/>
  <c r="B71" i="4"/>
  <c r="A55" i="6" s="1"/>
  <c r="D63" i="6"/>
  <c r="C63" i="6"/>
  <c r="K119" i="6"/>
  <c r="D33" i="6"/>
  <c r="C33" i="6"/>
  <c r="W45" i="4"/>
  <c r="W46" i="4"/>
  <c r="X46" i="4" s="1"/>
  <c r="D118" i="6"/>
  <c r="C118" i="6"/>
  <c r="H54" i="6"/>
  <c r="F65" i="6"/>
  <c r="V44" i="4"/>
  <c r="V45" i="4"/>
  <c r="D43" i="6"/>
  <c r="C43" i="6"/>
  <c r="O37" i="4"/>
  <c r="A24" i="6"/>
  <c r="F119" i="6"/>
  <c r="H119" i="6" s="1"/>
  <c r="F55" i="6"/>
  <c r="F103" i="6"/>
  <c r="H103" i="6" s="1"/>
  <c r="H44" i="6"/>
  <c r="F94" i="6"/>
  <c r="D102" i="6"/>
  <c r="C102" i="6"/>
  <c r="D72" i="6"/>
  <c r="C72" i="6"/>
  <c r="F75" i="6"/>
  <c r="H64" i="6"/>
  <c r="D53" i="6"/>
  <c r="C53" i="6"/>
  <c r="D22" i="6"/>
  <c r="C22" i="6"/>
  <c r="D83" i="6"/>
  <c r="C83" i="6"/>
  <c r="Y46" i="4" l="1"/>
  <c r="D54" i="6"/>
  <c r="C54" i="6"/>
  <c r="O38" i="4"/>
  <c r="A25" i="6"/>
  <c r="H55" i="6"/>
  <c r="F66" i="6"/>
  <c r="D103" i="6"/>
  <c r="C103" i="6"/>
  <c r="D119" i="6"/>
  <c r="C119" i="6"/>
  <c r="X45" i="4"/>
  <c r="Y45" i="4" s="1"/>
  <c r="D74" i="6"/>
  <c r="C74" i="6"/>
  <c r="D85" i="6"/>
  <c r="C85" i="6"/>
  <c r="Z46" i="4"/>
  <c r="Z47" i="4"/>
  <c r="AA47" i="4" s="1"/>
  <c r="H75" i="6"/>
  <c r="F86" i="6"/>
  <c r="H86" i="6" s="1"/>
  <c r="A123" i="6"/>
  <c r="B39" i="4"/>
  <c r="AA22" i="4"/>
  <c r="AA23" i="4" s="1"/>
  <c r="H94" i="6"/>
  <c r="F111" i="6"/>
  <c r="H111" i="6" s="1"/>
  <c r="F110" i="6"/>
  <c r="H110" i="6" s="1"/>
  <c r="F108" i="6"/>
  <c r="H108" i="6" s="1"/>
  <c r="F109" i="6"/>
  <c r="H109" i="6" s="1"/>
  <c r="F95" i="6"/>
  <c r="P61" i="4"/>
  <c r="P49" i="4"/>
  <c r="B49" i="4" s="1"/>
  <c r="A35" i="6" s="1"/>
  <c r="D44" i="6"/>
  <c r="C44" i="6"/>
  <c r="W43" i="4"/>
  <c r="W44" i="4"/>
  <c r="X44" i="4" s="1"/>
  <c r="D64" i="6"/>
  <c r="C64" i="6"/>
  <c r="H65" i="6"/>
  <c r="F76" i="6"/>
  <c r="B96" i="4"/>
  <c r="A78" i="6" s="1"/>
  <c r="B108" i="4"/>
  <c r="A89" i="6" s="1"/>
  <c r="B126" i="4"/>
  <c r="A104" i="6" s="1"/>
  <c r="B60" i="4"/>
  <c r="A45" i="6" s="1"/>
  <c r="B84" i="4"/>
  <c r="A67" i="6" s="1"/>
  <c r="B72" i="4"/>
  <c r="A56" i="6" s="1"/>
  <c r="Y44" i="4" l="1"/>
  <c r="Z44" i="4" s="1"/>
  <c r="Z45" i="4"/>
  <c r="D111" i="6"/>
  <c r="C111" i="6"/>
  <c r="D65" i="6"/>
  <c r="C65" i="6"/>
  <c r="D110" i="6"/>
  <c r="C110" i="6"/>
  <c r="D86" i="6"/>
  <c r="C86" i="6"/>
  <c r="D94" i="6"/>
  <c r="C94" i="6"/>
  <c r="D75" i="6"/>
  <c r="C75" i="6"/>
  <c r="Q53" i="4"/>
  <c r="Q41" i="4"/>
  <c r="B41" i="4" s="1"/>
  <c r="A27" i="6" s="1"/>
  <c r="AB47" i="4"/>
  <c r="AC47" i="4" s="1"/>
  <c r="AA45" i="4"/>
  <c r="AA46" i="4"/>
  <c r="AB46" i="4" s="1"/>
  <c r="F77" i="6"/>
  <c r="H66" i="6"/>
  <c r="C55" i="6"/>
  <c r="D55" i="6"/>
  <c r="X42" i="4"/>
  <c r="Y42" i="4" s="1"/>
  <c r="X43" i="4"/>
  <c r="Y43" i="4" s="1"/>
  <c r="P50" i="4"/>
  <c r="B50" i="4" s="1"/>
  <c r="A36" i="6" s="1"/>
  <c r="P62" i="4"/>
  <c r="O39" i="4"/>
  <c r="A26" i="6"/>
  <c r="H95" i="6"/>
  <c r="F96" i="6"/>
  <c r="H96" i="6" s="1"/>
  <c r="D109" i="6"/>
  <c r="C109" i="6"/>
  <c r="B73" i="4"/>
  <c r="A57" i="6" s="1"/>
  <c r="B127" i="4"/>
  <c r="A105" i="6" s="1"/>
  <c r="B109" i="4"/>
  <c r="A90" i="6" s="1"/>
  <c r="B85" i="4"/>
  <c r="A68" i="6" s="1"/>
  <c r="B61" i="4"/>
  <c r="A46" i="6" s="1"/>
  <c r="B97" i="4"/>
  <c r="A79" i="6" s="1"/>
  <c r="H76" i="6"/>
  <c r="F87" i="6"/>
  <c r="H87" i="6" s="1"/>
  <c r="D108" i="6"/>
  <c r="C108" i="6"/>
  <c r="AC46" i="4" l="1"/>
  <c r="Z42" i="4"/>
  <c r="AA42" i="4" s="1"/>
  <c r="Z43" i="4"/>
  <c r="AA43" i="4"/>
  <c r="AA44" i="4"/>
  <c r="AB44" i="4" s="1"/>
  <c r="H77" i="6"/>
  <c r="F88" i="6"/>
  <c r="H88" i="6" s="1"/>
  <c r="D66" i="6"/>
  <c r="C66" i="6"/>
  <c r="D96" i="6"/>
  <c r="C96" i="6"/>
  <c r="D95" i="6"/>
  <c r="C95" i="6"/>
  <c r="AB45" i="4"/>
  <c r="AC45" i="4" s="1"/>
  <c r="D87" i="6"/>
  <c r="C87" i="6"/>
  <c r="D76" i="6"/>
  <c r="C76" i="6"/>
  <c r="P63" i="4"/>
  <c r="P51" i="4"/>
  <c r="B51" i="4" s="1"/>
  <c r="A37" i="6" s="1"/>
  <c r="B101" i="4"/>
  <c r="A82" i="6" s="1"/>
  <c r="B53" i="4"/>
  <c r="A38" i="6" s="1"/>
  <c r="B89" i="4"/>
  <c r="A71" i="6" s="1"/>
  <c r="B77" i="4"/>
  <c r="A60" i="6" s="1"/>
  <c r="B65" i="4"/>
  <c r="A49" i="6" s="1"/>
  <c r="B128" i="4"/>
  <c r="A106" i="6" s="1"/>
  <c r="B86" i="4"/>
  <c r="A69" i="6" s="1"/>
  <c r="B98" i="4"/>
  <c r="A80" i="6" s="1"/>
  <c r="B62" i="4"/>
  <c r="A47" i="6" s="1"/>
  <c r="B74" i="4"/>
  <c r="A58" i="6" s="1"/>
  <c r="B110" i="4"/>
  <c r="A91" i="6" s="1"/>
  <c r="AC43" i="4" l="1"/>
  <c r="B99" i="4"/>
  <c r="A81" i="6" s="1"/>
  <c r="B75" i="4"/>
  <c r="A59" i="6" s="1"/>
  <c r="B129" i="4"/>
  <c r="A107" i="6" s="1"/>
  <c r="B87" i="4"/>
  <c r="A70" i="6" s="1"/>
  <c r="B111" i="4"/>
  <c r="A92" i="6" s="1"/>
  <c r="B63" i="4"/>
  <c r="A48" i="6" s="1"/>
  <c r="D88" i="6"/>
  <c r="C88" i="6"/>
  <c r="D77" i="6"/>
  <c r="C77" i="6"/>
  <c r="AB43" i="4"/>
  <c r="AC44" i="4" s="1"/>
  <c r="AB42" i="4"/>
  <c r="AC42" i="4" s="1"/>
  <c r="H125" i="6"/>
  <c r="D2" i="6" s="1"/>
</calcChain>
</file>

<file path=xl/comments1.xml><?xml version="1.0" encoding="utf-8"?>
<comments xmlns="http://schemas.openxmlformats.org/spreadsheetml/2006/main">
  <authors>
    <author>Connors, Jared M</author>
  </authors>
  <commentList>
    <comment ref="I160"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<sst xmlns="http://schemas.openxmlformats.org/spreadsheetml/2006/main" count="28340" uniqueCount="20164">
  <si>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</si>
  <si>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</si>
  <si>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</si>
  <si>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</si>
  <si>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</si>
  <si>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</si>
  <si>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</si>
  <si>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</si>
  <si>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</si>
  <si>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</si>
  <si>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</si>
  <si>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</si>
  <si>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</si>
  <si>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</si>
  <si>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</si>
  <si>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</si>
  <si>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</si>
  <si>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</si>
  <si>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</si>
  <si>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</si>
  <si>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</si>
  <si>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</si>
  <si>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</si>
  <si>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</si>
  <si>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</si>
  <si>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</si>
  <si>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</si>
  <si>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</si>
  <si>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</si>
  <si>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</si>
  <si>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</si>
  <si>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</si>
  <si>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</si>
  <si>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</si>
  <si>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</si>
  <si>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</si>
  <si>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</si>
  <si>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</si>
  <si>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</si>
  <si>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</si>
  <si>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</si>
  <si>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</si>
  <si>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</si>
  <si>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</si>
  <si>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</si>
  <si>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</si>
  <si>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</si>
  <si>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</si>
  <si>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</si>
  <si>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</si>
  <si>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</si>
  <si>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</si>
  <si>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</si>
  <si>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</si>
  <si>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</si>
  <si>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</si>
  <si>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</si>
  <si>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</si>
  <si>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</si>
  <si>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</si>
  <si>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</si>
  <si>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</si>
  <si>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</si>
  <si>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</si>
  <si>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</si>
  <si>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</si>
  <si>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</si>
  <si>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</si>
  <si>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</si>
  <si>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</si>
  <si>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</si>
  <si>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</si>
  <si>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</si>
  <si>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</si>
  <si>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</si>
  <si>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</si>
  <si>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</si>
  <si>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</si>
  <si>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</si>
  <si>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</si>
  <si>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</si>
  <si>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</si>
  <si>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</si>
  <si>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</si>
  <si>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</si>
  <si>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</si>
  <si>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</si>
  <si>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</si>
  <si>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</si>
  <si>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</si>
  <si>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</si>
  <si>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</si>
  <si>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</si>
  <si>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</si>
  <si>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</si>
  <si>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</si>
  <si>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</si>
  <si>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</si>
  <si>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</si>
  <si>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</si>
  <si>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</si>
  <si>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</si>
  <si>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</si>
  <si>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</si>
  <si>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</si>
  <si>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</si>
  <si>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</si>
  <si>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</si>
  <si>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</si>
  <si>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</si>
  <si>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</si>
  <si>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</si>
  <si>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</si>
  <si>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</si>
  <si>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</si>
  <si>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</si>
  <si>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</si>
  <si>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</si>
  <si>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</si>
  <si>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</si>
  <si>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</si>
  <si>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</si>
  <si>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</si>
  <si>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</si>
  <si>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</si>
  <si>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</si>
  <si>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</si>
  <si>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</si>
  <si>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</si>
  <si>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</si>
  <si>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</si>
  <si>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</si>
  <si>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</si>
  <si>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</si>
  <si>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</si>
  <si>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</si>
  <si>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</si>
  <si>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</si>
  <si>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</si>
  <si>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</si>
  <si>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</si>
  <si>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</si>
  <si>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</si>
  <si>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</si>
  <si>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</si>
  <si>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</si>
  <si>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</si>
  <si>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</si>
  <si>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</si>
  <si>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</si>
  <si>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</si>
  <si>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</si>
  <si>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</si>
  <si>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</si>
  <si>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</si>
  <si>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</si>
  <si>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</si>
  <si>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</si>
  <si>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</si>
  <si>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</si>
  <si>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</si>
  <si>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</si>
  <si>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</si>
  <si>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</si>
  <si>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</si>
  <si>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</si>
  <si>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</si>
  <si>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</si>
  <si>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</si>
  <si>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</si>
  <si>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</si>
  <si>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</si>
  <si>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</si>
  <si>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</si>
  <si>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</si>
  <si>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</si>
  <si>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</si>
  <si>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</si>
  <si>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</si>
  <si>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</si>
  <si>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</si>
  <si>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</si>
  <si>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</si>
  <si>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</si>
  <si>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</si>
  <si>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</si>
  <si>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</si>
  <si>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</si>
  <si>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</si>
  <si>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</si>
  <si>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</si>
  <si>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</si>
  <si>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</si>
  <si>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</si>
  <si>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</si>
  <si>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</si>
  <si>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</si>
  <si>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</si>
  <si>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</si>
  <si>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</si>
  <si>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</si>
  <si>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</si>
  <si>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</si>
  <si>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</si>
  <si>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</si>
  <si>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</si>
  <si>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</si>
  <si>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</si>
  <si>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</si>
  <si>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</si>
  <si>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</si>
  <si>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</si>
  <si>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</si>
  <si>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</si>
  <si>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</si>
  <si>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</si>
  <si>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</si>
  <si>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</si>
  <si>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</si>
  <si>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</si>
  <si>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</si>
  <si>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</si>
  <si>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</si>
  <si>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</si>
  <si>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</si>
  <si>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</si>
  <si>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</si>
  <si>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</si>
  <si>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</si>
  <si>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</si>
  <si>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</si>
  <si>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</si>
  <si>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</si>
  <si>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</si>
  <si>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</si>
  <si>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</si>
  <si>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</si>
  <si>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</si>
  <si>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</si>
  <si>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</si>
  <si>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</si>
  <si>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</si>
  <si>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</si>
  <si>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</si>
  <si>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</si>
  <si>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</si>
  <si>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</si>
  <si>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</si>
  <si>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</si>
  <si>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</si>
  <si>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</si>
  <si>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</si>
  <si>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</si>
  <si>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</si>
  <si>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</si>
  <si>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</si>
  <si>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</si>
  <si>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</si>
  <si>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</si>
  <si>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</si>
  <si>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</si>
  <si>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</si>
  <si>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</si>
  <si>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</si>
  <si>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</si>
  <si>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</si>
  <si>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</si>
  <si>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</si>
  <si>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</si>
  <si>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</si>
  <si>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</si>
  <si>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</si>
  <si>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</si>
  <si>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</si>
  <si>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</si>
  <si>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</si>
  <si>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</si>
  <si>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</si>
  <si>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</si>
  <si>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</si>
  <si>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</si>
  <si>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</si>
  <si>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</si>
  <si>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</si>
  <si>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</si>
  <si>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</si>
  <si>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</si>
  <si>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</si>
  <si>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</si>
  <si>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</si>
  <si>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</si>
  <si>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</si>
  <si>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</si>
  <si>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</si>
  <si>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</si>
  <si>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</si>
  <si>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</si>
  <si>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</si>
  <si>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</si>
  <si>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</si>
  <si>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</si>
  <si>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</si>
  <si>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</si>
  <si>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</si>
  <si>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</si>
  <si>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</si>
  <si>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</si>
  <si>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</si>
  <si>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</si>
  <si>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</si>
  <si>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</si>
  <si>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</si>
  <si>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</si>
  <si>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</si>
  <si>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</si>
  <si>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</si>
  <si>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</si>
  <si>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</si>
  <si>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</si>
  <si>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</si>
  <si>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</si>
  <si>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</si>
  <si>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</si>
  <si>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</si>
  <si>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</si>
  <si>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</si>
  <si>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</si>
  <si>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</si>
  <si>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</si>
  <si>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</si>
  <si>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</si>
  <si>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</si>
  <si>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</si>
  <si>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</si>
  <si>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</si>
  <si>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</si>
  <si>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</si>
  <si>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</si>
  <si>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</si>
  <si>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</si>
  <si>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</si>
  <si>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</si>
  <si>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</si>
  <si>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</si>
  <si>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</si>
  <si>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</si>
  <si>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</si>
  <si>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</si>
  <si>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</si>
  <si>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</si>
  <si>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</si>
  <si>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</si>
  <si>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</si>
  <si>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</si>
  <si>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</si>
  <si>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</si>
  <si>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</si>
  <si>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</si>
  <si>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</si>
  <si>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</si>
  <si>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</si>
  <si>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</si>
  <si>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</si>
  <si>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</si>
  <si>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</si>
  <si>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</si>
  <si>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</si>
  <si>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</si>
  <si>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</si>
  <si>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</si>
  <si>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</si>
  <si>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</si>
  <si>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</si>
  <si>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</si>
  <si>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</si>
  <si>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</si>
  <si>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</si>
  <si>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</si>
  <si>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</si>
  <si>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</si>
  <si>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</si>
  <si>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</si>
  <si>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</si>
  <si>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</si>
  <si>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</si>
  <si>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</si>
  <si>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</si>
  <si>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</si>
  <si>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</si>
  <si>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</si>
  <si>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</si>
  <si>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</si>
  <si>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</si>
  <si>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</si>
  <si>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</si>
  <si>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</si>
  <si>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</si>
  <si>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</si>
  <si>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</si>
  <si>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</si>
  <si>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</si>
  <si>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</si>
  <si>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</si>
  <si>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</si>
  <si>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</si>
  <si>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</si>
  <si>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</si>
  <si>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</si>
  <si>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</si>
  <si>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</si>
  <si>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</si>
  <si>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</si>
  <si>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</si>
  <si>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</si>
  <si>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</si>
  <si>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</si>
  <si>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</si>
  <si>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</si>
  <si>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</si>
  <si>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</si>
  <si>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</si>
  <si>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</si>
  <si>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</si>
  <si>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</si>
  <si>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</si>
  <si>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</si>
  <si>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</si>
  <si>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</si>
  <si>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</si>
  <si>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</si>
  <si>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</si>
  <si>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</si>
  <si>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</si>
  <si>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</si>
  <si>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</si>
  <si>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</si>
  <si>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</si>
  <si>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</si>
  <si>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</si>
  <si>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</si>
  <si>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</si>
  <si>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</si>
  <si>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</si>
  <si>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</si>
  <si>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</si>
  <si>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</si>
  <si>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</si>
  <si>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</si>
  <si>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</si>
  <si>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</si>
  <si>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</si>
  <si>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</si>
  <si>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</si>
  <si>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</si>
  <si>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</si>
  <si>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</si>
  <si>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</si>
  <si>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</si>
  <si>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</si>
  <si>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</si>
  <si>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</si>
  <si>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</si>
  <si>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</si>
  <si>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</si>
  <si>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</si>
  <si>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</si>
  <si>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</si>
  <si>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</si>
  <si>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</si>
  <si>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</si>
  <si>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</si>
  <si>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</si>
  <si>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</si>
  <si>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</si>
  <si>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</si>
  <si>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</si>
  <si>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</si>
  <si>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</si>
  <si>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</si>
  <si>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</si>
  <si>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</si>
  <si>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</si>
  <si>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</si>
  <si>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</si>
  <si>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</si>
  <si>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</si>
  <si>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</si>
  <si>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</si>
  <si>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</si>
  <si>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</si>
  <si>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</si>
  <si>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</si>
  <si>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</si>
  <si>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</si>
  <si>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</si>
  <si>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</si>
  <si>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</si>
  <si>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</si>
  <si>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</si>
  <si>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</si>
  <si>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</si>
  <si>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</si>
  <si>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</si>
  <si>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</si>
  <si>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</si>
  <si>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</si>
  <si>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</si>
  <si>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</si>
  <si>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</si>
  <si>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</si>
  <si>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</si>
  <si>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</si>
  <si>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</si>
  <si>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</si>
  <si>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</si>
  <si>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</si>
  <si>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</si>
  <si>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</si>
  <si>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</si>
  <si>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</si>
  <si>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</si>
  <si>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</si>
  <si>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</si>
  <si>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</si>
  <si>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</si>
  <si>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</si>
  <si>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</si>
  <si>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</si>
  <si>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</si>
  <si>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</si>
  <si>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</si>
  <si>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</si>
  <si>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</si>
  <si>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</si>
  <si>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</si>
  <si>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</si>
  <si>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</si>
  <si>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</si>
  <si>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</si>
  <si>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</si>
  <si>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</si>
  <si>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</si>
  <si>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</si>
  <si>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</si>
  <si>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</si>
  <si>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</si>
  <si>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</si>
  <si>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</si>
  <si>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</si>
  <si>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</si>
  <si>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</si>
  <si>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</si>
  <si>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</si>
  <si>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</si>
  <si>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</si>
  <si>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</si>
  <si>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</si>
  <si>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</si>
  <si>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</si>
  <si>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</si>
  <si>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</si>
  <si>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</si>
  <si>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</si>
  <si>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</si>
  <si>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</si>
  <si>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</si>
  <si>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</si>
  <si>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</si>
  <si>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</si>
  <si>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</si>
  <si>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</si>
  <si>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</si>
  <si>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</si>
  <si>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</si>
  <si>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</si>
  <si>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</si>
  <si>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</si>
  <si>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</si>
  <si>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</si>
  <si>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</si>
  <si>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</si>
  <si>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</si>
  <si>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</si>
  <si>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</si>
  <si>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</si>
  <si>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</si>
  <si>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</si>
  <si>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</si>
  <si>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</si>
  <si>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</si>
  <si>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</si>
  <si>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</si>
  <si>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</si>
  <si>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</si>
  <si>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</si>
  <si>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</si>
  <si>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</si>
  <si>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</si>
  <si>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</si>
  <si>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</si>
  <si>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</si>
  <si>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</si>
  <si>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</si>
  <si>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</si>
  <si>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</si>
  <si>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</si>
  <si>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</si>
  <si>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</si>
  <si>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</si>
  <si>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</si>
  <si>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</si>
  <si>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</si>
  <si>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</si>
  <si>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</si>
  <si>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</si>
  <si>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</si>
  <si>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</si>
  <si>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</si>
  <si>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</si>
  <si>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</si>
  <si>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</si>
  <si>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</si>
  <si>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</si>
  <si>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</si>
  <si>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</si>
  <si>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</si>
  <si>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</si>
  <si>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</si>
  <si>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</si>
  <si>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</si>
  <si>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</si>
  <si>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</si>
  <si>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</si>
  <si>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</si>
  <si>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</si>
  <si>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</si>
  <si>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</si>
  <si>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</si>
  <si>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</si>
  <si>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</si>
  <si>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</si>
  <si>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</si>
  <si>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</si>
  <si>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</si>
  <si>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</si>
  <si>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</si>
  <si>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</si>
  <si>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</si>
  <si>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</si>
  <si>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</si>
  <si>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</si>
  <si>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</si>
  <si>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</si>
  <si>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</si>
  <si>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</si>
  <si>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</si>
  <si>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</si>
  <si>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</si>
  <si>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</si>
  <si>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</si>
  <si>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</si>
  <si>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</si>
  <si>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</si>
  <si>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</si>
  <si>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</si>
  <si>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</si>
  <si>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</si>
  <si>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</si>
  <si>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</si>
  <si>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</si>
  <si>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</si>
  <si>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</si>
  <si>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</si>
  <si>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</si>
  <si>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</si>
  <si>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</si>
  <si>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</si>
  <si>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</si>
  <si>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</si>
  <si>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</si>
  <si>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</si>
  <si>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</si>
  <si>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</si>
  <si>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</si>
  <si>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</si>
  <si>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</si>
  <si>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</si>
  <si>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</si>
  <si>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</si>
  <si>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</si>
  <si>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</si>
  <si>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</si>
  <si>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</si>
  <si>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</si>
  <si>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</si>
  <si>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</si>
  <si>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</si>
  <si>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</si>
  <si>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</si>
  <si>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</si>
  <si>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</si>
  <si>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</si>
  <si>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</si>
  <si>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</si>
  <si>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</si>
  <si>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</si>
  <si>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</si>
  <si>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</si>
  <si>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</si>
  <si>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</si>
  <si>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</si>
  <si>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</si>
  <si>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</si>
  <si>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</si>
  <si>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</si>
  <si>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</si>
  <si>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</si>
  <si>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</si>
  <si>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</si>
  <si>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</si>
  <si>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</si>
  <si>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</si>
  <si>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</si>
  <si>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</si>
  <si>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</si>
  <si>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</si>
  <si>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</si>
  <si>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</si>
  <si>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</si>
  <si>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</si>
  <si>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</si>
  <si>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</si>
  <si>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</si>
  <si>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</si>
  <si>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</si>
  <si>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</si>
  <si>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</si>
  <si>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</si>
  <si>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</si>
  <si>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</si>
  <si>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</si>
  <si>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</si>
  <si>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</si>
  <si>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</si>
  <si>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</si>
  <si>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</si>
  <si>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</si>
  <si>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</si>
  <si>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</si>
  <si>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</si>
  <si>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</si>
  <si>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</si>
  <si>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</si>
  <si>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</si>
  <si>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</si>
  <si>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</si>
  <si>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</si>
  <si>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</si>
  <si>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</si>
  <si>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</si>
  <si>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</si>
  <si>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</si>
  <si>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</si>
  <si>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</si>
  <si>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</si>
  <si>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</si>
  <si>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</si>
  <si>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</si>
  <si>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</si>
  <si>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</si>
  <si>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</si>
  <si>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</si>
  <si>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</si>
  <si>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</si>
  <si>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</si>
  <si>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</si>
  <si>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</si>
  <si>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</si>
  <si>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</si>
  <si>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</si>
  <si>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</si>
  <si>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</si>
  <si>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</si>
  <si>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</si>
  <si>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</si>
  <si>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</si>
  <si>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</si>
  <si>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</si>
  <si>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</si>
  <si>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</si>
  <si>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</si>
  <si>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</si>
  <si>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</si>
  <si>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</si>
  <si>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</si>
  <si>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</si>
  <si>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</si>
  <si>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</si>
  <si>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</si>
  <si>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</si>
  <si>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</si>
  <si>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</si>
  <si>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</si>
  <si>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</si>
  <si>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</si>
  <si>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</si>
  <si>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</si>
  <si>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</si>
  <si>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</si>
  <si>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</si>
  <si>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</si>
  <si>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</si>
  <si>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</si>
  <si>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</si>
  <si>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</si>
  <si>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</si>
  <si>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</si>
  <si>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</si>
  <si>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</si>
  <si>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</si>
  <si>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</si>
  <si>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</si>
  <si>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</si>
  <si>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</si>
  <si>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</si>
  <si>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</si>
  <si>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</si>
  <si>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</si>
  <si>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</si>
  <si>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</si>
  <si>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</si>
  <si>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</si>
  <si>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</si>
  <si>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</si>
  <si>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</si>
  <si>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</si>
  <si>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</si>
  <si>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</si>
  <si>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</si>
  <si>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</si>
  <si>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</si>
  <si>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</si>
  <si>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</si>
  <si>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</si>
  <si>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</si>
  <si>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</si>
  <si>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</si>
  <si>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</si>
  <si>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</si>
  <si>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</si>
  <si>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</si>
  <si>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</si>
  <si>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</si>
  <si>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</si>
  <si>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</si>
  <si>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</si>
  <si>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</si>
  <si>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</si>
  <si>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</si>
  <si>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</si>
  <si>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</si>
  <si>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</si>
  <si>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</si>
  <si>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</si>
  <si>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</si>
  <si>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</si>
  <si>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</si>
  <si>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</si>
  <si>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</si>
  <si>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</si>
  <si>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</si>
  <si>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</si>
  <si>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</si>
  <si>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</si>
  <si>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</si>
  <si>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</si>
  <si>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</si>
  <si>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</si>
  <si>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</si>
  <si>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</si>
  <si>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</si>
  <si>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</si>
  <si>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</si>
  <si>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</si>
  <si>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</si>
  <si>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</si>
  <si>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</si>
  <si>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</si>
  <si>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</si>
  <si>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</si>
  <si>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</si>
  <si>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</si>
  <si>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</si>
  <si>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</si>
  <si>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</si>
  <si>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</si>
  <si>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</si>
  <si>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</si>
  <si>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</si>
  <si>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</si>
  <si>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</si>
  <si>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</si>
  <si>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</si>
  <si>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</si>
  <si>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</si>
  <si>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</si>
  <si>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</si>
  <si>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</si>
  <si>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</si>
  <si>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</si>
  <si>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</si>
  <si>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</si>
  <si>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</si>
  <si>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</si>
  <si>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</si>
  <si>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</si>
  <si>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</si>
  <si>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</si>
  <si>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</si>
  <si>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</si>
  <si>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</si>
  <si>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</si>
  <si>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</si>
  <si>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</si>
  <si>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</si>
  <si>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</si>
  <si>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</si>
  <si>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</si>
  <si>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</si>
  <si>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</si>
  <si>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</si>
  <si>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</si>
  <si>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</si>
  <si>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</si>
  <si>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</si>
  <si>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</si>
  <si>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</si>
  <si>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</si>
  <si>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</si>
  <si>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</si>
  <si>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</si>
  <si>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</si>
  <si>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</si>
  <si>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</si>
  <si>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</si>
  <si>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</si>
  <si>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</si>
  <si>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</si>
  <si>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</si>
  <si>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</si>
  <si>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</si>
  <si>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</si>
  <si>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</si>
  <si>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</si>
  <si>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</si>
  <si>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</si>
  <si>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</si>
  <si>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</si>
  <si>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</si>
  <si>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</si>
  <si>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</si>
  <si>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</si>
  <si>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</si>
  <si>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</si>
  <si>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</si>
  <si>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</si>
  <si>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</si>
  <si>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</si>
  <si>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</si>
  <si>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</si>
  <si>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</si>
  <si>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</si>
  <si>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</si>
  <si>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</si>
  <si>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</si>
  <si>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</si>
  <si>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</si>
  <si>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</si>
  <si>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</si>
  <si>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</si>
  <si>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</si>
  <si>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</si>
  <si>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</si>
  <si>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</si>
  <si>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</si>
  <si>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</si>
  <si>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</si>
  <si>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</si>
  <si>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</si>
  <si>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</si>
  <si>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</si>
  <si>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</si>
  <si>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</si>
  <si>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</si>
  <si>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</si>
  <si>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</si>
  <si>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</si>
  <si>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</si>
  <si>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</si>
  <si>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</si>
  <si>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</si>
  <si>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</si>
  <si>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</si>
  <si>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</si>
  <si>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</si>
  <si>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</si>
  <si>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</si>
  <si>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</si>
  <si>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</si>
  <si>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</si>
  <si>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</si>
  <si>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</si>
  <si>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</si>
  <si>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</si>
  <si>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</si>
  <si>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</si>
  <si>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</si>
  <si>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</si>
  <si>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</si>
  <si>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</si>
  <si>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</si>
  <si>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</si>
  <si>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</si>
  <si>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</si>
  <si>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</si>
  <si>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</si>
  <si>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</si>
  <si>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</si>
  <si>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</si>
  <si>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</si>
  <si>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</si>
  <si>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</si>
  <si>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</si>
  <si>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</si>
  <si>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</si>
  <si>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</si>
  <si>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</si>
  <si>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</si>
  <si>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</si>
  <si>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</si>
  <si>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</si>
  <si>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</si>
  <si>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</si>
  <si>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</si>
  <si>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</si>
  <si>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</si>
  <si>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</si>
  <si>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</si>
  <si>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</si>
  <si>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</si>
  <si>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</si>
  <si>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</si>
  <si>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</si>
  <si>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</si>
  <si>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</si>
  <si>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</si>
  <si>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</si>
  <si>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</si>
  <si>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</si>
  <si>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</si>
  <si>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</si>
  <si>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</si>
  <si>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</si>
  <si>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</si>
  <si>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</si>
  <si>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</si>
  <si>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</si>
  <si>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</si>
  <si>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</si>
  <si>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</si>
  <si>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</si>
  <si>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</si>
  <si>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</si>
  <si>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</si>
  <si>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</si>
  <si>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</si>
  <si>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</si>
  <si>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</si>
  <si>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</si>
  <si>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</si>
  <si>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</si>
  <si>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</si>
  <si>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</si>
  <si>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</si>
  <si>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</si>
  <si>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</si>
  <si>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</si>
  <si>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</si>
  <si>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</si>
  <si>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</si>
  <si>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</si>
  <si>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</si>
  <si>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</si>
  <si>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</si>
  <si>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</si>
  <si>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</si>
  <si>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</si>
  <si>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</si>
  <si>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</si>
  <si>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</si>
  <si>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</si>
  <si>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</si>
  <si>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</si>
  <si>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</si>
  <si>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</si>
  <si>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</si>
  <si>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</si>
  <si>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</si>
  <si>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</si>
  <si>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</si>
  <si>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</si>
  <si>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</si>
  <si>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</si>
  <si>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</si>
  <si>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</si>
  <si>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</si>
  <si>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</si>
  <si>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</si>
  <si>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</si>
  <si>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</si>
  <si>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</si>
  <si>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</si>
  <si>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</si>
  <si>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</si>
  <si>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</si>
  <si>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</si>
  <si>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</si>
  <si>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</si>
  <si>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</si>
  <si>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</si>
  <si>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</si>
  <si>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</si>
  <si>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</si>
  <si>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</si>
  <si>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</si>
  <si>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</si>
  <si>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</si>
  <si>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</si>
  <si>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</si>
  <si>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</si>
  <si>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</si>
  <si>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</si>
  <si>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</si>
  <si>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</si>
  <si>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</si>
  <si>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</si>
  <si>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</si>
  <si>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</si>
  <si>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</si>
  <si>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</si>
  <si>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</si>
  <si>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</si>
  <si>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</si>
  <si>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</si>
  <si>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</si>
  <si>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</si>
  <si>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</si>
  <si>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</si>
  <si>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</si>
  <si>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</si>
  <si>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</si>
  <si>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</si>
  <si>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</si>
  <si>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</si>
  <si>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</si>
  <si>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</si>
  <si>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</si>
  <si>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</si>
  <si>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</si>
  <si>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</si>
  <si>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</si>
  <si>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</si>
  <si>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</si>
  <si>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</si>
  <si>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</si>
  <si>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</si>
  <si>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</si>
  <si>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</si>
  <si>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</si>
  <si>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</si>
  <si>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</si>
  <si>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</si>
  <si>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</si>
  <si>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</si>
  <si>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</si>
  <si>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</si>
  <si>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</si>
  <si>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</si>
  <si>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</si>
  <si>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</si>
  <si>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</si>
  <si>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</si>
  <si>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</si>
  <si>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</si>
  <si>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</si>
  <si>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</si>
  <si>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</si>
  <si>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</si>
  <si>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</si>
  <si>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</si>
  <si>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</si>
  <si>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</si>
  <si>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</si>
  <si>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</si>
  <si>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</si>
  <si>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</si>
  <si>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</si>
  <si>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</si>
  <si>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</si>
  <si>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</si>
  <si>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</si>
  <si>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</si>
  <si>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</si>
  <si>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</si>
  <si>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</si>
  <si>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</si>
  <si>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</si>
  <si>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</si>
  <si>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</si>
  <si>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</si>
  <si>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</si>
  <si>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</si>
  <si>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</si>
  <si>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</si>
  <si>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</si>
  <si>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</si>
  <si>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</si>
  <si>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</si>
  <si>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</si>
  <si>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</si>
  <si>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</si>
  <si>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</si>
  <si>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</si>
  <si>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</si>
  <si>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</si>
  <si>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</si>
  <si>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</si>
  <si>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</si>
  <si>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</si>
  <si>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</si>
  <si>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</si>
  <si>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</si>
  <si>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</si>
  <si>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</si>
  <si>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</si>
  <si>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</si>
  <si>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</si>
  <si>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</si>
  <si>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</si>
  <si>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</si>
  <si>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</si>
  <si>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</si>
  <si>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</si>
  <si>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</si>
  <si>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</si>
  <si>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</si>
  <si>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</si>
  <si>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</si>
  <si>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</si>
  <si>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</si>
  <si>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</si>
  <si>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</si>
  <si>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</si>
  <si>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</si>
  <si>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</si>
  <si>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</si>
  <si>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</si>
  <si>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</si>
  <si>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</si>
  <si>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</si>
  <si>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</si>
  <si>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</si>
  <si>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</si>
  <si>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</si>
  <si>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</si>
  <si>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</si>
  <si>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</si>
  <si>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</si>
  <si>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</si>
  <si>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</si>
  <si>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</si>
  <si>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</si>
  <si>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</si>
  <si>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</si>
  <si>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</si>
  <si>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</si>
  <si>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</si>
  <si>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</si>
  <si>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</si>
  <si>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</si>
  <si>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</si>
  <si>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</si>
  <si>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</si>
  <si>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</si>
  <si>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</si>
  <si>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</si>
  <si>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</si>
  <si>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</si>
  <si>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</si>
  <si>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</si>
  <si>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</si>
  <si>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</si>
  <si>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</si>
  <si>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</si>
  <si>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</si>
  <si>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</si>
  <si>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</si>
  <si>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</si>
  <si>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</si>
  <si>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</si>
  <si>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</si>
  <si>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</si>
  <si>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</si>
  <si>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</si>
  <si>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</si>
  <si>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</si>
  <si>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</si>
  <si>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</si>
  <si>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</si>
  <si>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</si>
  <si>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</si>
  <si>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</si>
  <si>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</si>
  <si>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</si>
  <si>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</si>
  <si>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</si>
  <si>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</si>
  <si>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</si>
  <si>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</si>
  <si>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</si>
  <si>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</si>
  <si>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</si>
  <si>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</si>
  <si>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</si>
  <si>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</si>
  <si>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</si>
  <si>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</si>
  <si>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</si>
  <si>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</si>
  <si>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</si>
  <si>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</si>
  <si>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</si>
  <si>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</si>
  <si>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</si>
  <si>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</si>
  <si>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</si>
  <si>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</si>
  <si>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</si>
  <si>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</si>
  <si>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</si>
  <si>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</si>
  <si>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</si>
  <si>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</si>
  <si>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</si>
  <si>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</si>
  <si>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</si>
  <si>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</si>
  <si>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</si>
  <si>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</si>
  <si>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</si>
  <si>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</si>
  <si>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</si>
  <si>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</si>
  <si>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</si>
  <si>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</si>
  <si>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</si>
  <si>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</si>
  <si>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</si>
  <si>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</si>
  <si>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</si>
  <si>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</si>
  <si>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</si>
  <si>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</si>
  <si>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</si>
  <si>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</si>
  <si>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</si>
  <si>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</si>
  <si>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</si>
  <si>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</si>
  <si>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</si>
  <si>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</si>
  <si>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</si>
  <si>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</si>
  <si>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</si>
  <si>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</si>
  <si>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</si>
  <si>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</si>
  <si>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</si>
  <si>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</si>
  <si>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</si>
  <si>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</si>
  <si>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</si>
  <si>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</si>
  <si>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</si>
  <si>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</si>
  <si>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</si>
  <si>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</si>
  <si>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</si>
  <si>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</si>
  <si>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</si>
  <si>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</si>
  <si>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</si>
  <si>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</si>
  <si>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</si>
  <si>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</si>
  <si>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</si>
  <si>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</si>
  <si>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</si>
  <si>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</si>
  <si>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</si>
  <si>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</si>
  <si>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</si>
  <si>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</si>
  <si>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</si>
  <si>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</si>
  <si>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</si>
  <si>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</si>
  <si>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</si>
  <si>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</si>
  <si>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</si>
  <si>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</si>
  <si>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</si>
  <si>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</si>
  <si>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</si>
  <si>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</si>
  <si>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</si>
  <si>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</si>
  <si>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</si>
  <si>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</si>
  <si>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</si>
  <si>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</si>
  <si>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</si>
  <si>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</si>
  <si>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</si>
  <si>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</si>
  <si>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</si>
  <si>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</si>
  <si>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</si>
  <si>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</si>
  <si>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</si>
  <si>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</si>
  <si>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</si>
  <si>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</si>
  <si>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</si>
  <si>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</si>
  <si>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</si>
  <si>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</si>
  <si>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</si>
  <si>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</si>
  <si>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</si>
  <si>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</si>
  <si>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</si>
  <si>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</si>
  <si>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</si>
  <si>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</si>
  <si>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</si>
  <si>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</si>
  <si>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</si>
  <si>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</si>
  <si>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</si>
  <si>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</si>
  <si>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</si>
  <si>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</si>
  <si>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</si>
  <si>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</si>
  <si>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</si>
  <si>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</si>
  <si>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</si>
  <si>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</si>
  <si>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</si>
  <si>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</si>
  <si>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</si>
  <si>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</si>
  <si>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</si>
  <si>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</si>
  <si>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</si>
  <si>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</si>
  <si>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</si>
  <si>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</si>
  <si>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</si>
  <si>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</si>
  <si>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</si>
  <si>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</si>
  <si>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</si>
  <si>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</si>
  <si>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</si>
  <si>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</si>
  <si>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</si>
  <si>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</si>
  <si>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</si>
  <si>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</si>
  <si>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</si>
  <si>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</si>
  <si>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</si>
  <si>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</si>
  <si>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</si>
  <si>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</si>
  <si>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</si>
  <si>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</si>
  <si>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</si>
  <si>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</si>
  <si>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</si>
  <si>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</si>
  <si>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</si>
  <si>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</si>
  <si>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</si>
  <si>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</si>
  <si>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</si>
  <si>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</si>
  <si>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</si>
  <si>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</si>
  <si>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</si>
  <si>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</si>
  <si>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</si>
  <si>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</si>
  <si>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</si>
  <si>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</si>
  <si>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</si>
  <si>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</si>
  <si>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</si>
  <si>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</si>
  <si>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</si>
  <si>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</si>
  <si>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</si>
  <si>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</si>
  <si>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</si>
  <si>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</si>
  <si>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</si>
  <si>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</si>
  <si>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</si>
  <si>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</si>
  <si>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</si>
  <si>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</si>
  <si>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</si>
  <si>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</si>
  <si>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</si>
  <si>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</si>
  <si>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</si>
  <si>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</si>
  <si>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</si>
  <si>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</si>
  <si>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</si>
  <si>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</si>
  <si>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</si>
  <si>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</si>
  <si>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</si>
  <si>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</si>
  <si>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</si>
  <si>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</si>
  <si>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</si>
  <si>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</si>
  <si>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</si>
  <si>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</si>
  <si>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</si>
  <si>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</si>
  <si>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</si>
  <si>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</si>
  <si>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</si>
  <si>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</si>
  <si>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</si>
  <si>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</si>
  <si>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</si>
  <si>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</si>
  <si>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</si>
  <si>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</si>
  <si>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</si>
  <si>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</si>
  <si>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</si>
  <si>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</si>
  <si>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</si>
  <si>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</si>
  <si>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</si>
  <si>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</si>
  <si>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</si>
  <si>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</si>
  <si>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</si>
  <si>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</si>
  <si>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</si>
  <si>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</si>
  <si>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</si>
  <si>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</si>
  <si>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</si>
  <si>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</si>
  <si>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</si>
  <si>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</si>
  <si>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</si>
  <si>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</si>
  <si>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</si>
  <si>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</si>
  <si>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</si>
  <si>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</si>
  <si>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</si>
  <si>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</si>
  <si>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</si>
  <si>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</si>
  <si>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</si>
  <si>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</si>
  <si>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</si>
  <si>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</si>
  <si>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</si>
  <si>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</si>
  <si>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</si>
  <si>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</si>
  <si>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</si>
  <si>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</si>
  <si>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</si>
  <si>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</si>
  <si>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</si>
  <si>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</si>
  <si>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</si>
  <si>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</si>
  <si>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</si>
  <si>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</si>
  <si>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</si>
  <si>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</si>
  <si>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</si>
  <si>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</si>
  <si>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</si>
  <si>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</si>
  <si>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</si>
  <si>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</si>
  <si>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</si>
  <si>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</si>
  <si>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</si>
  <si>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</si>
  <si>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</si>
  <si>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</si>
  <si>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</si>
  <si>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</si>
  <si>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</si>
  <si>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</si>
  <si>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</si>
  <si>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</si>
  <si>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</si>
  <si>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</si>
  <si>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</si>
  <si>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</si>
  <si>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</si>
  <si>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</si>
  <si>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</si>
  <si>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</si>
  <si>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</si>
  <si>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</si>
  <si>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</si>
  <si>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</si>
  <si>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</si>
  <si>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</si>
  <si>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</si>
  <si>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</si>
  <si>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</si>
  <si>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</si>
  <si>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</si>
  <si>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</si>
  <si>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</si>
  <si>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</si>
  <si>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</si>
  <si>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</si>
  <si>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</si>
  <si>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</si>
  <si>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</si>
  <si>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</si>
  <si>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</si>
  <si>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</si>
  <si>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</si>
  <si>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</si>
  <si>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</si>
  <si>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</si>
  <si>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</si>
  <si>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</si>
  <si>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</si>
  <si>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</si>
  <si>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</si>
  <si>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</si>
  <si>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</si>
  <si>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</si>
  <si>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</si>
  <si>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</si>
  <si>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</si>
  <si>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</si>
  <si>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</si>
  <si>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</si>
  <si>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</si>
  <si>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</si>
  <si>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</si>
  <si>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</si>
  <si>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</si>
  <si>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</si>
  <si>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</si>
  <si>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</si>
  <si>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</si>
  <si>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</si>
  <si>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</si>
  <si>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</si>
  <si>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</si>
  <si>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</si>
  <si>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</si>
  <si>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</si>
  <si>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</si>
  <si>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</si>
  <si>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</si>
  <si>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</si>
  <si>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</si>
  <si>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</si>
  <si>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</si>
  <si>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</si>
  <si>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</si>
  <si>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</si>
  <si>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</si>
  <si>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</si>
  <si>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</si>
  <si>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</si>
  <si>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</si>
  <si>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</si>
  <si>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</si>
  <si>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</si>
  <si>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</si>
  <si>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</si>
  <si>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</si>
  <si>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</si>
  <si>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</si>
  <si>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</si>
  <si>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</si>
  <si>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</si>
  <si>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</si>
  <si>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</si>
  <si>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</si>
  <si>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</si>
  <si>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</si>
  <si>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</si>
  <si>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</si>
  <si>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</si>
  <si>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</si>
  <si>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</si>
  <si>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</si>
  <si>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</si>
  <si>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</si>
  <si>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</si>
  <si>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</si>
  <si>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</si>
  <si>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</si>
  <si>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</si>
  <si>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</si>
  <si>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</si>
  <si>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</si>
  <si>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</si>
  <si>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</si>
  <si>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</si>
  <si>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</si>
  <si>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</si>
  <si>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</si>
  <si>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</si>
  <si>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</si>
  <si>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</si>
  <si>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</si>
  <si>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</si>
  <si>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</si>
  <si>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</si>
  <si>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</si>
  <si>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</si>
  <si>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</si>
  <si>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</si>
  <si>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</si>
  <si>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</si>
  <si>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</si>
  <si>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</si>
  <si>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</si>
  <si>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</si>
  <si>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</si>
  <si>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</si>
  <si>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</si>
  <si>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</si>
  <si>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</si>
  <si>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</si>
  <si>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</si>
  <si>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</si>
  <si>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</si>
  <si>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</si>
  <si>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</si>
  <si>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</si>
  <si>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</si>
  <si>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</si>
  <si>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</si>
  <si>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</si>
  <si>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</si>
  <si>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</si>
  <si>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</si>
  <si>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</si>
  <si>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</si>
  <si>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</si>
  <si>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</si>
  <si>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</si>
  <si>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</si>
  <si>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</si>
  <si>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</si>
  <si>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</si>
  <si>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</si>
  <si>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</si>
  <si>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</si>
  <si>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</si>
  <si>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</si>
  <si>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</si>
  <si>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</si>
  <si>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</si>
  <si>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</si>
  <si>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</si>
  <si>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</si>
  <si>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</si>
  <si>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</si>
  <si>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</si>
  <si>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</si>
  <si>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</si>
  <si>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</si>
  <si>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</si>
  <si>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</si>
  <si>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</si>
  <si>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</si>
  <si>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</si>
  <si>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</si>
  <si>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</si>
  <si>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</si>
  <si>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</si>
  <si>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</si>
  <si>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</si>
  <si>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</si>
  <si>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</si>
  <si>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</si>
  <si>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</si>
  <si>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</si>
  <si>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</si>
  <si>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</si>
  <si>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</si>
  <si>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</si>
  <si>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</si>
  <si>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</si>
  <si>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</si>
  <si>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</si>
  <si>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</si>
  <si>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</si>
  <si>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</si>
  <si>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</si>
  <si>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</si>
  <si>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</si>
  <si>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</si>
  <si>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</si>
  <si>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</si>
  <si>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</si>
  <si>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</si>
  <si>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</si>
  <si>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</si>
  <si>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</si>
  <si>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</si>
  <si>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</si>
  <si>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</si>
  <si>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</si>
  <si>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</si>
  <si>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</si>
  <si>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</si>
  <si>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</si>
  <si>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</si>
  <si>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</si>
  <si>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</si>
  <si>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</si>
  <si>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</si>
  <si>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</si>
  <si>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</si>
  <si>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</si>
  <si>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</si>
  <si>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</si>
  <si>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</si>
  <si>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</si>
  <si>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</si>
  <si>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</si>
  <si>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</si>
  <si>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</si>
  <si>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</si>
  <si>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</si>
  <si>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</si>
  <si>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</si>
  <si>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</si>
  <si>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</si>
  <si>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</si>
  <si>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</si>
  <si>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</si>
  <si>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</si>
  <si>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</si>
  <si>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</si>
  <si>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</si>
  <si>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</si>
  <si>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</si>
  <si>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</si>
  <si>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</si>
  <si>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</si>
  <si>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</si>
  <si>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</si>
  <si>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</si>
  <si>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</si>
  <si>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</si>
  <si>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</si>
  <si>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</si>
  <si>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</si>
  <si>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</si>
  <si>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</si>
  <si>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</si>
  <si>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</si>
  <si>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</si>
  <si>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</si>
  <si>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</si>
  <si>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</si>
  <si>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</si>
  <si>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</si>
  <si>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</si>
  <si>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</si>
  <si>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</si>
  <si>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</si>
  <si>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</si>
  <si>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</si>
  <si>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</si>
  <si>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</si>
  <si>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</si>
  <si>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</si>
  <si>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</si>
  <si>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</si>
  <si>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</si>
  <si>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</si>
  <si>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</si>
  <si>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</si>
  <si>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</si>
  <si>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</si>
  <si>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</si>
  <si>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</si>
  <si>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</si>
  <si>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</si>
  <si>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</si>
  <si>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</si>
  <si>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</si>
  <si>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</si>
  <si>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</si>
  <si>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</si>
  <si>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</si>
  <si>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</si>
  <si>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</si>
  <si>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</si>
  <si>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</si>
  <si>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</si>
  <si>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</si>
  <si>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</si>
  <si>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</si>
  <si>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</si>
  <si>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</si>
  <si>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</si>
  <si>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</si>
  <si>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</si>
  <si>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</si>
  <si>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</si>
  <si>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</si>
  <si>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</si>
  <si>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</si>
  <si>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</si>
  <si>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</si>
  <si>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</si>
  <si>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</si>
  <si>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</si>
  <si>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</si>
  <si>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</si>
  <si>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</si>
  <si>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</si>
  <si>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</si>
  <si>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</si>
  <si>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</si>
  <si>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</si>
  <si>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</si>
  <si>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</si>
  <si>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</si>
  <si>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</si>
  <si>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</si>
  <si>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</si>
  <si>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</si>
  <si>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</si>
  <si>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</si>
  <si>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</si>
  <si>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</si>
  <si>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</si>
  <si>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</si>
  <si>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</si>
  <si>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</si>
  <si>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</si>
  <si>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</si>
  <si>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</si>
  <si>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</si>
  <si>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</si>
  <si>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</si>
  <si>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</si>
  <si>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</si>
  <si>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</si>
  <si>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</si>
  <si>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</si>
  <si>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</si>
  <si>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</si>
  <si>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</si>
  <si>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</si>
  <si>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</si>
  <si>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</si>
  <si>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</si>
  <si>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</si>
  <si>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</si>
  <si>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</si>
  <si>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</si>
  <si>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</si>
  <si>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</si>
  <si>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</si>
  <si>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</si>
  <si>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</si>
  <si>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</si>
  <si>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</si>
  <si>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</si>
  <si>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</si>
  <si>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</si>
  <si>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</si>
  <si>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</si>
  <si>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</si>
  <si>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</si>
  <si>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</si>
  <si>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</si>
  <si>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</si>
  <si>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</si>
  <si>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</si>
  <si>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</si>
  <si>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</si>
  <si>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</si>
  <si>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</si>
  <si>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</si>
  <si>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</si>
  <si>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</si>
  <si>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</si>
  <si>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</si>
  <si>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</si>
  <si>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</si>
  <si>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</si>
  <si>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</si>
  <si>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</si>
  <si>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</si>
  <si>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</si>
  <si>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</si>
  <si>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</si>
  <si>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</si>
  <si>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</si>
  <si>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</si>
  <si>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</si>
  <si>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</si>
  <si>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</si>
  <si>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</si>
  <si>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</si>
  <si>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</si>
  <si>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</si>
  <si>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</si>
  <si>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</si>
  <si>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</si>
  <si>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</si>
  <si>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</si>
  <si>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</si>
  <si>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</si>
  <si>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</si>
  <si>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</si>
  <si>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</si>
  <si>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</si>
  <si>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</si>
  <si>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</si>
  <si>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</si>
  <si>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</si>
  <si>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</si>
  <si>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</si>
  <si>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</si>
  <si>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</si>
  <si>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</si>
  <si>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</si>
  <si>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</si>
  <si>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</si>
  <si>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</si>
  <si>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</si>
  <si>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</si>
  <si>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</si>
  <si>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</si>
  <si>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</si>
  <si>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</si>
  <si>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</si>
  <si>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</si>
  <si>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</si>
  <si>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</si>
  <si>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</si>
  <si>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</si>
  <si>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</si>
  <si>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</si>
  <si>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</si>
  <si>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</si>
  <si>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</si>
  <si>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</si>
  <si>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</si>
  <si>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</si>
  <si>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</si>
  <si>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</si>
  <si>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</si>
  <si>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</si>
  <si>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</si>
  <si>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</si>
  <si>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</si>
  <si>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</si>
  <si>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</si>
  <si>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</si>
  <si>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</si>
  <si>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</si>
  <si>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</si>
  <si>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</si>
  <si>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</si>
  <si>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</si>
  <si>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</si>
  <si>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</si>
  <si>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</si>
  <si>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</si>
  <si>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</si>
  <si>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</si>
  <si>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</si>
  <si>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</si>
  <si>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</si>
  <si>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</si>
  <si>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</si>
  <si>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</si>
  <si>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</si>
  <si>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</si>
  <si>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</si>
  <si>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</si>
  <si>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</si>
  <si>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</si>
  <si>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</si>
  <si>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</si>
  <si>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</si>
  <si>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</si>
  <si>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</si>
  <si>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</si>
  <si>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</si>
  <si>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</si>
  <si>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</si>
  <si>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</si>
  <si>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</si>
  <si>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</si>
  <si>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</si>
  <si>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</si>
  <si>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</si>
  <si>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</si>
  <si>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</si>
  <si>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</si>
  <si>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</si>
  <si>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</si>
  <si>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</si>
  <si>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</si>
  <si>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</si>
  <si>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</si>
  <si>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</si>
  <si>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</si>
  <si>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</si>
  <si>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</si>
  <si>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</si>
  <si>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</si>
  <si>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</si>
  <si>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</si>
  <si>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</si>
  <si>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</si>
  <si>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</si>
  <si>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</si>
  <si>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</si>
  <si>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</si>
  <si>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</si>
  <si>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</si>
  <si>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</si>
  <si>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</si>
  <si>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</si>
  <si>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</si>
  <si>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</si>
  <si>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</si>
  <si>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</si>
  <si>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</si>
  <si>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</si>
  <si>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</si>
  <si>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</si>
  <si>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</si>
  <si>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</si>
  <si>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</si>
  <si>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</si>
  <si>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</si>
  <si>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</si>
  <si>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</si>
  <si>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</si>
  <si>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</si>
  <si>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</si>
  <si>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</si>
  <si>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</si>
  <si>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</si>
  <si>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</si>
  <si>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</si>
  <si>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</si>
  <si>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</si>
  <si>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</si>
  <si>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</si>
  <si>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</si>
  <si>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</si>
  <si>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</si>
  <si>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</si>
  <si>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</si>
  <si>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</si>
  <si>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</si>
  <si>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</si>
  <si>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</si>
  <si>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</si>
  <si>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</si>
  <si>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</si>
  <si>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</si>
  <si>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</si>
  <si>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</si>
  <si>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</si>
  <si>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</si>
  <si>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</si>
  <si>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</si>
  <si>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</si>
  <si>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</si>
  <si>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</si>
  <si>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</si>
  <si>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</si>
  <si>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</si>
  <si>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</si>
  <si>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</si>
  <si>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</si>
  <si>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</si>
  <si>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</si>
  <si>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</si>
  <si>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</si>
  <si>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</si>
  <si>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</si>
  <si>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</si>
  <si>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</si>
  <si>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</si>
  <si>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</si>
  <si>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</si>
  <si>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</si>
  <si>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</si>
  <si>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</si>
  <si>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</si>
  <si>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</si>
  <si>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</si>
  <si>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</si>
  <si>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</si>
  <si>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</si>
  <si>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</si>
  <si>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</si>
  <si>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</si>
  <si>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</si>
  <si>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</si>
  <si>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</si>
  <si>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</si>
  <si>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</si>
  <si>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</si>
  <si>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</si>
  <si>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</si>
  <si>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</si>
  <si>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</si>
  <si>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</si>
  <si>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</si>
  <si>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</si>
  <si>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</si>
  <si>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</si>
  <si>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</si>
  <si>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</si>
  <si>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</si>
  <si>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</si>
  <si>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</si>
  <si>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</si>
  <si>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</si>
  <si>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</si>
  <si>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</si>
  <si>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</si>
  <si>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</si>
  <si>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</si>
  <si>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</si>
  <si>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</si>
  <si>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</si>
  <si>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</si>
  <si>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</si>
  <si>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</si>
  <si>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</si>
  <si>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</si>
  <si>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</si>
  <si>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</si>
  <si>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</si>
  <si>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</si>
  <si>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</si>
  <si>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</si>
  <si>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</si>
  <si>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</si>
  <si>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</si>
  <si>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</si>
  <si>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</si>
  <si>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</si>
  <si>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</si>
  <si>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</si>
  <si>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</si>
  <si>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</si>
  <si>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</si>
  <si>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</si>
  <si>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</si>
  <si>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</si>
  <si>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</si>
  <si>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</si>
  <si>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</si>
  <si>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</si>
  <si>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</si>
  <si>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</si>
  <si>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</si>
  <si>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</si>
  <si>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</si>
  <si>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</si>
  <si>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</si>
  <si>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</si>
  <si>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</si>
  <si>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</si>
  <si>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</si>
  <si>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</si>
  <si>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</si>
  <si>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</si>
  <si>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</si>
  <si>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</si>
  <si>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</si>
  <si>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</si>
  <si>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</si>
  <si>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</si>
  <si>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</si>
  <si>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</si>
  <si>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</si>
  <si>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</si>
  <si>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</si>
  <si>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</si>
  <si>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</si>
  <si>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</si>
  <si>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</si>
  <si>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</si>
  <si>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</si>
  <si>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</si>
  <si>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</si>
  <si>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</si>
  <si>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</si>
  <si>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</si>
  <si>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</si>
  <si>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</si>
  <si>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</si>
  <si>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</si>
  <si>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</si>
  <si>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</si>
  <si>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</si>
  <si>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</si>
  <si>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</si>
  <si>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</si>
  <si>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</si>
  <si>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</si>
  <si>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</si>
  <si>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</si>
  <si>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</si>
  <si>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</si>
  <si>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</si>
  <si>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</si>
  <si>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</si>
  <si>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</si>
  <si>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</si>
  <si>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</si>
  <si>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</si>
  <si>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</si>
  <si>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</si>
  <si>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</si>
  <si>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</si>
  <si>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</si>
  <si>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</si>
  <si>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</si>
  <si>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</si>
  <si>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</si>
  <si>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</si>
  <si>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</si>
  <si>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</si>
  <si>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</si>
  <si>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</si>
  <si>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</si>
  <si>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</si>
  <si>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</si>
  <si>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</si>
  <si>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</si>
  <si>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</si>
  <si>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</si>
  <si>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</si>
  <si>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</si>
  <si>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</si>
  <si>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</si>
  <si>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</si>
  <si>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</si>
  <si>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</si>
  <si>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</si>
  <si>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</si>
  <si>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</si>
  <si>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</si>
  <si>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</si>
  <si>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</si>
  <si>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</si>
  <si>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</si>
  <si>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</si>
  <si>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</si>
  <si>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</si>
  <si>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</si>
  <si>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</si>
  <si>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</si>
  <si>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</si>
  <si>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</si>
  <si>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</si>
  <si>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</si>
  <si>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</si>
  <si>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</si>
  <si>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</si>
  <si>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</si>
  <si>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</si>
  <si>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</si>
  <si>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</si>
  <si>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</si>
  <si>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</si>
  <si>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</si>
  <si>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</si>
  <si>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</si>
  <si>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</si>
  <si>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</si>
  <si>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</si>
  <si>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</si>
  <si>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</si>
  <si>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</si>
  <si>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</si>
  <si>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</si>
  <si>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</si>
  <si>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</si>
  <si>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</si>
  <si>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</si>
  <si>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</si>
  <si>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</si>
  <si>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</si>
  <si>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</si>
  <si>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</si>
  <si>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</si>
  <si>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</si>
  <si>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</si>
  <si>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</si>
  <si>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</si>
  <si>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</si>
  <si>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</si>
  <si>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</si>
  <si>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</si>
  <si>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</si>
  <si>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</si>
  <si>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</si>
  <si>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</si>
  <si>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</si>
  <si>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</si>
  <si>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</si>
  <si>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</si>
  <si>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</si>
  <si>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</si>
  <si>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</si>
  <si>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</si>
  <si>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</si>
  <si>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</si>
  <si>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</si>
  <si>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</si>
  <si>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</si>
  <si>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</si>
  <si>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</si>
  <si>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</si>
  <si>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</si>
  <si>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</si>
  <si>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</si>
  <si>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</si>
  <si>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</si>
  <si>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</si>
  <si>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</si>
  <si>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</si>
  <si>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</si>
  <si>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</si>
  <si>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</si>
  <si>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</si>
  <si>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</si>
  <si>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</si>
  <si>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</si>
  <si>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</si>
  <si>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</si>
  <si>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</si>
  <si>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</si>
  <si>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</si>
  <si>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</si>
  <si>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</si>
  <si>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</si>
  <si>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</si>
  <si>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</si>
  <si>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</si>
  <si>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</si>
  <si>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</si>
  <si>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</si>
  <si>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</si>
  <si>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</si>
  <si>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</si>
  <si>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</si>
  <si>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</si>
  <si>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</si>
  <si>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</si>
  <si>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</si>
  <si>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</si>
  <si>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</si>
  <si>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</si>
  <si>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</si>
  <si>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</si>
  <si>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</si>
  <si>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</si>
  <si>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</si>
  <si>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</si>
  <si>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</si>
  <si>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</si>
  <si>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</si>
  <si>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</si>
  <si>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</si>
  <si>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</si>
  <si>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</si>
  <si>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</si>
  <si>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</si>
  <si>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</si>
  <si>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</si>
  <si>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</si>
  <si>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</si>
  <si>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</si>
  <si>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</si>
  <si>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</si>
  <si>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</si>
  <si>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</si>
  <si>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</si>
  <si>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</si>
  <si>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</si>
  <si>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</si>
  <si>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</si>
  <si>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</si>
  <si>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</si>
  <si>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</si>
  <si>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</si>
  <si>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</si>
  <si>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</si>
  <si>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</si>
  <si>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</si>
  <si>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</si>
  <si>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</si>
  <si>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</si>
  <si>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</si>
  <si>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</si>
  <si>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</si>
  <si>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</si>
  <si>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</si>
  <si>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</si>
  <si>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</si>
  <si>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</si>
  <si>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</si>
  <si>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</si>
  <si>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</si>
  <si>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</si>
  <si>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</si>
  <si>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</si>
  <si>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</si>
  <si>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</si>
  <si>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</si>
  <si>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</si>
  <si>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</si>
  <si>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</si>
  <si>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</si>
  <si>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</si>
  <si>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</si>
  <si>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</si>
  <si>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</si>
  <si>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</si>
  <si>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</si>
  <si>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</si>
  <si>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</si>
  <si>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</si>
  <si>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</si>
  <si>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</si>
  <si>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</si>
  <si>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</si>
  <si>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</si>
  <si>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</si>
  <si>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</si>
  <si>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</si>
  <si>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</si>
  <si>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</si>
  <si>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</si>
  <si>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</si>
  <si>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</si>
  <si>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</si>
  <si>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</si>
  <si>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</si>
  <si>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</si>
  <si>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</si>
  <si>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</si>
  <si>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</si>
  <si>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</si>
  <si>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</si>
  <si>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</si>
  <si>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</si>
  <si>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</si>
  <si>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</si>
  <si>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</si>
  <si>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</si>
  <si>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</si>
  <si>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</si>
  <si>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</si>
  <si>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</si>
  <si>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</si>
  <si>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</si>
  <si>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</si>
  <si>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</si>
  <si>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</si>
  <si>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</si>
  <si>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</si>
  <si>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</si>
  <si>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</si>
  <si>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</si>
  <si>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</si>
  <si>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</si>
  <si>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</si>
  <si>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</si>
  <si>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</si>
  <si>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</si>
  <si>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</si>
  <si>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</si>
  <si>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</si>
  <si>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</si>
  <si>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</si>
  <si>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</si>
  <si>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</si>
  <si>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</si>
  <si>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</si>
  <si>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</si>
  <si>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</si>
  <si>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</si>
  <si>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</si>
  <si>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</si>
  <si>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</si>
  <si>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</si>
  <si>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</si>
  <si>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</si>
  <si>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</si>
  <si>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</si>
  <si>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</si>
  <si>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</si>
  <si>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</si>
  <si>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</si>
  <si>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</si>
  <si>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</si>
  <si>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</si>
  <si>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</si>
  <si>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</si>
  <si>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</si>
  <si>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</si>
  <si>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</si>
  <si>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</si>
  <si>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</si>
  <si>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</si>
  <si>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</si>
  <si>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</si>
  <si>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</si>
  <si>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</si>
  <si>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</si>
  <si>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</si>
  <si>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</si>
  <si>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</si>
  <si>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</si>
  <si>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</si>
  <si>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</si>
  <si>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</si>
  <si>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</si>
  <si>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</si>
  <si>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</si>
  <si>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</si>
  <si>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</si>
  <si>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</si>
  <si>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</si>
  <si>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</si>
  <si>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</si>
  <si>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</si>
  <si>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</si>
  <si>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</si>
  <si>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</si>
  <si>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</si>
  <si>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</si>
  <si>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</si>
  <si>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</si>
  <si>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</si>
  <si>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</si>
  <si>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</si>
  <si>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</si>
  <si>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</si>
  <si>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</si>
  <si>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</si>
  <si>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</si>
  <si>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</si>
  <si>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</si>
  <si>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</si>
  <si>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</si>
  <si>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</si>
  <si>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</si>
  <si>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</si>
  <si>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</si>
  <si>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</si>
  <si>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</si>
  <si>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</si>
  <si>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</si>
  <si>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</si>
  <si>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</si>
  <si>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</si>
  <si>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</si>
  <si>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</si>
  <si>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</si>
  <si>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</si>
  <si>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</si>
  <si>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</si>
  <si>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</si>
  <si>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</si>
  <si>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</si>
  <si>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</si>
  <si>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</si>
  <si>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</si>
  <si>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</si>
  <si>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</si>
  <si>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</si>
  <si>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</si>
  <si>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</si>
  <si>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</si>
  <si>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</si>
  <si>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</si>
  <si>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</si>
  <si>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</si>
  <si>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</si>
  <si>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</si>
  <si>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</si>
  <si>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</si>
  <si>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</si>
  <si>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</si>
  <si>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</si>
  <si>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</si>
  <si>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</si>
  <si>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</si>
  <si>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</si>
  <si>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</si>
  <si>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</si>
  <si>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</si>
  <si>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</si>
  <si>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</si>
  <si>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</si>
  <si>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</si>
  <si>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</si>
  <si>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</si>
  <si>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</si>
  <si>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</si>
  <si>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</si>
  <si>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</si>
  <si>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</si>
  <si>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</si>
  <si>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</si>
  <si>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</si>
  <si>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</si>
  <si>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</si>
  <si>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</si>
  <si>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</si>
  <si>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</si>
  <si>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</si>
  <si>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</si>
  <si>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</si>
  <si>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</si>
  <si>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</si>
  <si>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</si>
  <si>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</si>
  <si>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</si>
  <si>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</si>
  <si>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</si>
  <si>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</si>
  <si>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</si>
  <si>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</si>
  <si>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</si>
  <si>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</si>
  <si>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</si>
  <si>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</si>
  <si>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</si>
  <si>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</si>
  <si>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</si>
  <si>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</si>
  <si>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</si>
  <si>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</si>
  <si>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</si>
  <si>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</si>
  <si>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</si>
  <si>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</si>
  <si>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</si>
  <si>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</si>
  <si>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</si>
  <si>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</si>
  <si>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</si>
  <si>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</si>
  <si>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</si>
  <si>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</si>
  <si>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</si>
  <si>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</si>
  <si>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</si>
  <si>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</si>
  <si>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</si>
  <si>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</si>
  <si>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</si>
  <si>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</si>
  <si>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</si>
  <si>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</si>
  <si>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</si>
  <si>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</si>
  <si>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</si>
  <si>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</si>
  <si>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</si>
  <si>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</si>
  <si>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</si>
  <si>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</si>
  <si>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</si>
  <si>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</si>
  <si>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</si>
  <si>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</si>
  <si>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</si>
  <si>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</si>
  <si>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</si>
  <si>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</si>
  <si>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</si>
  <si>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</si>
  <si>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</si>
  <si>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</si>
  <si>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</si>
  <si>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</si>
  <si>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</si>
  <si>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</si>
  <si>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</si>
  <si>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</si>
  <si>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</si>
  <si>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</si>
  <si>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</si>
  <si>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</si>
  <si>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</si>
  <si>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</si>
  <si>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</si>
  <si>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</si>
  <si>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</si>
  <si>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</si>
  <si>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</si>
  <si>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</si>
  <si>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</si>
  <si>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</si>
  <si>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</si>
  <si>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</si>
  <si>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</si>
  <si>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</si>
  <si>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</si>
  <si>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</si>
  <si>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</si>
  <si>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</si>
  <si>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</si>
  <si>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</si>
  <si>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</si>
  <si>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</si>
  <si>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</si>
  <si>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</si>
  <si>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</si>
  <si>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</si>
  <si>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</si>
  <si>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</si>
  <si>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</si>
  <si>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</si>
  <si>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</si>
  <si>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</si>
  <si>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</si>
  <si>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</si>
  <si>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</si>
  <si>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</si>
  <si>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</si>
  <si>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</si>
  <si>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</si>
  <si>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</si>
  <si>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</si>
  <si>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</si>
  <si>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</si>
  <si>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</si>
  <si>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</si>
  <si>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</si>
  <si>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</si>
  <si>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</si>
  <si>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</si>
  <si>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</si>
  <si>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</si>
  <si>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</si>
  <si>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</si>
  <si>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</si>
  <si>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</si>
  <si>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</si>
  <si>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</si>
  <si>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</si>
  <si>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</si>
  <si>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</si>
  <si>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</si>
  <si>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</si>
  <si>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</si>
  <si>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</si>
  <si>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</si>
  <si>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</si>
  <si>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</si>
  <si>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</si>
  <si>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</si>
  <si>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</si>
  <si>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</si>
  <si>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</si>
  <si>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</si>
  <si>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</si>
  <si>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</si>
  <si>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</si>
  <si>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</si>
  <si>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</si>
  <si>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</si>
  <si>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</si>
  <si>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</si>
  <si>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</si>
  <si>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</si>
  <si>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</si>
  <si>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</si>
  <si>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</si>
  <si>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</si>
  <si>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</si>
  <si>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</si>
  <si>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</si>
  <si>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</si>
  <si>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</si>
  <si>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</si>
  <si>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</si>
  <si>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</si>
  <si>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</si>
  <si>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</si>
  <si>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</si>
  <si>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</si>
  <si>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</si>
  <si>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</si>
  <si>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</si>
  <si>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</si>
  <si>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</si>
  <si>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</si>
  <si>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</si>
  <si>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</si>
  <si>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</si>
  <si>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</si>
  <si>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</si>
  <si>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</si>
  <si>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</si>
  <si>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</si>
  <si>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</si>
  <si>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</si>
  <si>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</si>
  <si>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</si>
  <si>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</si>
  <si>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</si>
  <si>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</si>
  <si>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</si>
  <si>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</si>
  <si>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</si>
  <si>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</si>
  <si>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</si>
  <si>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</si>
  <si>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</si>
  <si>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</si>
  <si>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</si>
  <si>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</si>
  <si>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</si>
  <si>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</si>
  <si>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</si>
  <si>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</si>
  <si>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</si>
  <si>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</si>
  <si>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</si>
  <si>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</si>
  <si>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</si>
  <si>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</si>
  <si>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</si>
  <si>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</si>
  <si>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</si>
  <si>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</si>
  <si>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</si>
  <si>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</si>
  <si>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</si>
  <si>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</si>
  <si>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</si>
  <si>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</si>
  <si>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</si>
  <si>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</si>
  <si>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</si>
  <si>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</si>
  <si>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</si>
  <si>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</si>
  <si>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</si>
  <si>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</si>
  <si>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</si>
  <si>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</si>
  <si>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</si>
  <si>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</si>
  <si>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</si>
  <si>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</si>
  <si>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</si>
  <si>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</si>
  <si>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</si>
  <si>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</si>
  <si>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</si>
  <si>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</si>
  <si>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</si>
  <si>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</si>
  <si>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</si>
  <si>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</si>
  <si>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</si>
  <si>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</si>
  <si>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</si>
  <si>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</si>
  <si>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</si>
  <si>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</si>
  <si>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</si>
  <si>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</si>
  <si>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</si>
  <si>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</si>
  <si>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</si>
  <si>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</si>
  <si>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</si>
  <si>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</si>
  <si>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</si>
  <si>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</si>
  <si>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</si>
  <si>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</si>
  <si>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</si>
  <si>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</si>
  <si>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</si>
  <si>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</si>
  <si>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</si>
  <si>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</si>
  <si>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</si>
  <si>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</si>
  <si>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</si>
  <si>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</si>
  <si>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</si>
  <si>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</si>
  <si>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</si>
  <si>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</si>
  <si>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</si>
  <si>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</si>
  <si>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</si>
  <si>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</si>
  <si>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</si>
  <si>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</si>
  <si>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</si>
  <si>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</si>
  <si>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</si>
  <si>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</si>
  <si>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</si>
  <si>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</si>
  <si>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</si>
  <si>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</si>
  <si>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</si>
  <si>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</si>
  <si>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</si>
  <si>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</si>
  <si>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</si>
  <si>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</si>
  <si>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</si>
  <si>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</si>
  <si>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</si>
  <si>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</si>
  <si>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</si>
  <si>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</si>
  <si>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</si>
  <si>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</si>
  <si>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</si>
  <si>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</si>
  <si>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</si>
  <si>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</si>
  <si>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</si>
  <si>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</si>
  <si>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</si>
  <si>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</si>
  <si>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</si>
  <si>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</si>
  <si>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</si>
  <si>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</si>
  <si>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</si>
  <si>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</si>
  <si>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</si>
  <si>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</si>
  <si>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</si>
  <si>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</si>
  <si>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</si>
  <si>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</si>
  <si>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</si>
  <si>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</si>
  <si>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</si>
  <si>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</si>
  <si>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</si>
  <si>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</si>
  <si>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</si>
  <si>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</si>
  <si>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</si>
  <si>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</si>
  <si>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</si>
  <si>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</si>
  <si>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</si>
  <si>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</si>
  <si>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</si>
  <si>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</si>
  <si>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</si>
  <si>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</si>
  <si>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</si>
  <si>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</si>
  <si>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</si>
  <si>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</si>
  <si>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</si>
  <si>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</si>
  <si>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</si>
  <si>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</si>
  <si>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</si>
  <si>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</si>
  <si>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</si>
  <si>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</si>
  <si>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</si>
  <si>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</si>
  <si>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</si>
  <si>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</si>
  <si>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</si>
  <si>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</si>
  <si>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</si>
  <si>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</si>
  <si>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</si>
  <si>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</si>
  <si>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</si>
  <si>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</si>
  <si>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</si>
  <si>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</si>
  <si>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</si>
  <si>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</si>
  <si>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</si>
  <si>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</si>
  <si>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</si>
  <si>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</si>
  <si>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</si>
  <si>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</si>
  <si>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</si>
  <si>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</si>
  <si>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</si>
  <si>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</si>
  <si>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</si>
  <si>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</si>
  <si>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</si>
  <si>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</si>
  <si>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</si>
  <si>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</si>
  <si>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</si>
  <si>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</si>
  <si>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</si>
  <si>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</si>
  <si>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</si>
  <si>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</si>
  <si>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</si>
  <si>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</si>
  <si>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</si>
  <si>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</si>
  <si>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</si>
  <si>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</si>
  <si>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</si>
  <si>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</si>
  <si>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</si>
  <si>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</si>
  <si>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</si>
  <si>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</si>
  <si>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</si>
  <si>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</si>
  <si>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</si>
  <si>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</si>
  <si>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</si>
  <si>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</si>
  <si>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</si>
  <si>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</si>
  <si>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</si>
  <si>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</si>
  <si>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</si>
  <si>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</si>
  <si>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</si>
  <si>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</si>
  <si>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</si>
  <si>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</si>
  <si>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</si>
  <si>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</si>
  <si>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</si>
  <si>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</si>
  <si>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</si>
  <si>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</si>
  <si>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</si>
  <si>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</si>
  <si>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</si>
  <si>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</si>
  <si>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</si>
  <si>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</si>
  <si>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</si>
  <si>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</si>
  <si>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</si>
  <si>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</si>
  <si>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</si>
  <si>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</si>
  <si>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</si>
  <si>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</si>
  <si>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</si>
  <si>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</si>
  <si>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</si>
  <si>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</si>
  <si>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</si>
  <si>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</si>
  <si>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</si>
  <si>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</si>
  <si>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</si>
  <si>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</si>
  <si>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</si>
  <si>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</si>
  <si>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</si>
  <si>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</si>
  <si>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</si>
  <si>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</si>
  <si>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</si>
  <si>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</si>
  <si>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</si>
  <si>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</si>
  <si>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</si>
  <si>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</si>
  <si>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</si>
  <si>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</si>
  <si>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</si>
  <si>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</si>
  <si>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</si>
  <si>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</si>
  <si>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</si>
  <si>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</si>
  <si>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</si>
  <si>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</si>
  <si>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</si>
  <si>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</si>
  <si>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</si>
  <si>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</si>
  <si>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</si>
  <si>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</si>
  <si>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</si>
  <si>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</si>
  <si>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</si>
  <si>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</si>
  <si>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</si>
  <si>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</si>
  <si>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</si>
  <si>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</si>
  <si>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</si>
  <si>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</si>
  <si>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</si>
  <si>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</si>
  <si>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</si>
  <si>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</si>
  <si>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</si>
  <si>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</si>
  <si>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</si>
  <si>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</si>
  <si>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</si>
  <si>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</si>
  <si>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</si>
  <si>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</si>
  <si>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</si>
  <si>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</si>
  <si>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</si>
  <si>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</si>
  <si>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</si>
  <si>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</si>
  <si>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</si>
  <si>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</si>
  <si>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</si>
  <si>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</si>
  <si>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</si>
  <si>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</si>
  <si>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</si>
  <si>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</si>
  <si>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</si>
  <si>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</si>
  <si>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</si>
  <si>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</si>
  <si>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</si>
  <si>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</si>
  <si>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</si>
  <si>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</si>
  <si>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</si>
  <si>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</si>
  <si>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</si>
  <si>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</si>
  <si>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</si>
  <si>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</si>
  <si>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</si>
  <si>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</si>
  <si>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</si>
  <si>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</si>
  <si>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</si>
  <si>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</si>
  <si>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</si>
  <si>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</si>
  <si>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</si>
  <si>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</si>
  <si>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</si>
  <si>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</si>
  <si>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</si>
  <si>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</si>
  <si>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</si>
  <si>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</si>
  <si>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</si>
  <si>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</si>
  <si>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</si>
  <si>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</si>
  <si>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</si>
  <si>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</si>
  <si>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</si>
  <si>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</si>
  <si>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</si>
  <si>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</si>
  <si>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</si>
  <si>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</si>
  <si>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</si>
  <si>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</si>
  <si>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</si>
  <si>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</si>
  <si>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</si>
  <si>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</si>
  <si>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</si>
  <si>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</si>
  <si>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</si>
  <si>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</si>
  <si>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</si>
  <si>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</si>
  <si>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</si>
  <si>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</si>
  <si>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</si>
  <si>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</si>
  <si>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</si>
  <si>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</si>
  <si>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</si>
  <si>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</si>
  <si>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</si>
  <si>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</si>
  <si>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</si>
  <si>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</si>
  <si>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</si>
  <si>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</si>
  <si>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</si>
  <si>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</si>
  <si>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</si>
  <si>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</si>
  <si>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</si>
  <si>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</si>
  <si>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</si>
  <si>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</si>
  <si>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</si>
  <si>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</si>
  <si>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</si>
  <si>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</si>
  <si>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</si>
  <si>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</si>
  <si>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</si>
  <si>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</si>
  <si>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</si>
  <si>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</si>
  <si>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</si>
  <si>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</si>
  <si>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</si>
  <si>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</si>
  <si>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</si>
  <si>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</si>
  <si>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</si>
  <si>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</si>
  <si>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</si>
  <si>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</si>
  <si>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</si>
  <si>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</si>
  <si>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</si>
  <si>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</si>
  <si>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</si>
  <si>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</si>
  <si>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</si>
  <si>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</si>
  <si>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</si>
  <si>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</si>
  <si>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</si>
  <si>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</si>
  <si>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</si>
  <si>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</si>
  <si>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</si>
  <si>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</si>
  <si>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</si>
  <si>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</si>
  <si>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</si>
  <si>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</si>
  <si>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</si>
  <si>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</si>
  <si>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</si>
  <si>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</si>
  <si>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</si>
  <si>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</si>
  <si>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</si>
  <si>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</si>
  <si>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</si>
  <si>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</si>
  <si>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</si>
  <si>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</si>
  <si>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</si>
  <si>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</si>
  <si>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</si>
  <si>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</si>
  <si>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</si>
  <si>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</si>
  <si>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</si>
  <si>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</si>
  <si>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</si>
  <si>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</si>
  <si>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</si>
  <si>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</si>
  <si>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</si>
  <si>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</si>
  <si>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</si>
  <si>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</si>
  <si>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</si>
  <si>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</si>
  <si>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</si>
  <si>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</si>
  <si>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</si>
  <si>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</si>
  <si>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</si>
  <si>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</si>
  <si>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</si>
  <si>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</si>
  <si>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</si>
  <si>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</si>
  <si>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</si>
  <si>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</si>
  <si>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</si>
  <si>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</si>
  <si>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</si>
  <si>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</si>
  <si>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</si>
  <si>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</si>
  <si>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</si>
  <si>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</si>
  <si>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</si>
  <si>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</si>
  <si>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</si>
  <si>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</si>
  <si>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</si>
  <si>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</si>
  <si>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</si>
  <si>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</si>
  <si>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</si>
  <si>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</si>
  <si>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</si>
  <si>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</si>
  <si>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</si>
  <si>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</si>
  <si>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</si>
  <si>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</si>
  <si>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</si>
  <si>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</si>
  <si>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</si>
  <si>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</si>
  <si>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</si>
  <si>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</si>
  <si>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</si>
  <si>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</si>
  <si>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</si>
  <si>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</si>
  <si>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</si>
  <si>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</si>
  <si>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</si>
  <si>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</si>
  <si>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</si>
  <si>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</si>
  <si>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</si>
  <si>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</si>
  <si>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</si>
  <si>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</si>
  <si>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</si>
  <si>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</si>
  <si>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</si>
  <si>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</si>
  <si>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</si>
  <si>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</si>
  <si>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</si>
  <si>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</si>
  <si>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</si>
  <si>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</si>
  <si>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</si>
  <si>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</si>
  <si>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</si>
  <si>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</si>
  <si>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</si>
  <si>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</si>
  <si>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</si>
  <si>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</si>
  <si>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</si>
  <si>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</si>
  <si>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</si>
  <si>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</si>
  <si>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</si>
  <si>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</si>
  <si>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</si>
  <si>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</si>
  <si>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</si>
  <si>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</si>
  <si>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</si>
  <si>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</si>
  <si>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</si>
  <si>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</si>
  <si>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</si>
  <si>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</si>
  <si>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</si>
  <si>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</si>
  <si>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</si>
  <si>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</si>
  <si>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</si>
  <si>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</si>
  <si>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</si>
  <si>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</si>
  <si>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</si>
  <si>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</si>
  <si>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</si>
  <si>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</si>
  <si>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</si>
  <si>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</si>
  <si>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</si>
  <si>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</si>
  <si>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</si>
  <si>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</si>
  <si>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</si>
  <si>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</si>
  <si>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</si>
  <si>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</si>
  <si>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</si>
  <si>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</si>
  <si>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</si>
  <si>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</si>
  <si>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</si>
  <si>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</si>
  <si>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</si>
  <si>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</si>
  <si>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</si>
  <si>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</si>
  <si>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</si>
  <si>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</si>
  <si>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</si>
  <si>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</si>
  <si>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</si>
  <si>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</si>
  <si>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</si>
  <si>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</si>
  <si>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</si>
  <si>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</si>
  <si>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</si>
  <si>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</si>
  <si>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</si>
  <si>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</si>
  <si>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</si>
  <si>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</si>
  <si>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</si>
  <si>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</si>
  <si>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</si>
  <si>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</si>
  <si>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</si>
  <si>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</si>
  <si>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</si>
  <si>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</si>
  <si>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</si>
  <si>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</si>
  <si>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</si>
  <si>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</si>
  <si>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</si>
  <si>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</si>
  <si>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</si>
  <si>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</si>
  <si>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</si>
  <si>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</si>
  <si>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</si>
  <si>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</si>
  <si>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</si>
  <si>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</si>
  <si>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</si>
  <si>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</si>
  <si>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</si>
  <si>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</si>
  <si>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</si>
  <si>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</si>
  <si>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</si>
  <si>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</si>
  <si>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</si>
  <si>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</si>
  <si>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</si>
  <si>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</si>
  <si>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</si>
  <si>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</si>
  <si>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</si>
  <si>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</si>
  <si>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</si>
  <si>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</si>
  <si>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</si>
  <si>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</si>
  <si>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</si>
  <si>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</si>
  <si>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</si>
  <si>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</si>
  <si>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</si>
  <si>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</si>
  <si>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</si>
  <si>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</si>
  <si>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</si>
  <si>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</si>
  <si>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</si>
  <si>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</si>
  <si>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</si>
  <si>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</si>
  <si>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</si>
  <si>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</si>
  <si>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</si>
  <si>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</si>
  <si>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</si>
  <si>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</si>
  <si>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</si>
  <si>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</si>
  <si>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</si>
  <si>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</si>
  <si>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</si>
  <si>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</si>
  <si>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</si>
  <si>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</si>
  <si>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</si>
  <si>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</si>
  <si>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</si>
  <si>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</si>
  <si>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</si>
  <si>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</si>
  <si>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</si>
  <si>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</si>
  <si>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</si>
  <si>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</si>
  <si>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</si>
  <si>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</si>
  <si>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</si>
  <si>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</si>
  <si>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</si>
  <si>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</si>
  <si>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</si>
  <si>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</si>
  <si>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</si>
  <si>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</si>
  <si>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</si>
  <si>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</si>
  <si>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</si>
  <si>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</si>
  <si>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</si>
  <si>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</si>
  <si>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</si>
  <si>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</si>
  <si>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</si>
  <si>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</si>
  <si>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</si>
  <si>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</si>
  <si>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</si>
  <si>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</si>
  <si>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</si>
  <si>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</si>
  <si>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</si>
  <si>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</si>
  <si>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</si>
  <si>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</si>
  <si>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</si>
  <si>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</si>
  <si>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</si>
  <si>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</si>
  <si>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</si>
  <si>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</si>
  <si>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</si>
  <si>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</si>
  <si>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</si>
  <si>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</si>
  <si>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</si>
  <si>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</si>
  <si>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</si>
  <si>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</si>
  <si>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</si>
  <si>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</si>
  <si>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</si>
  <si>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</si>
  <si>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</si>
  <si>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</si>
  <si>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</si>
  <si>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</si>
  <si>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</si>
  <si>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</si>
  <si>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</si>
  <si>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</si>
  <si>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</si>
  <si>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</si>
  <si>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</si>
  <si>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</si>
  <si>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</si>
  <si>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</si>
  <si>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</si>
  <si>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</si>
  <si>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</si>
  <si>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</si>
  <si>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</si>
  <si>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</si>
  <si>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</si>
  <si>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</si>
  <si>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</si>
  <si>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</si>
  <si>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</si>
  <si>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</si>
  <si>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</si>
  <si>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</si>
  <si>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</si>
  <si>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</si>
  <si>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</si>
  <si>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</si>
  <si>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</si>
  <si>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</si>
  <si>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</si>
  <si>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</si>
  <si>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</si>
  <si>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</si>
  <si>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</si>
  <si>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</si>
  <si>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</si>
  <si>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</si>
  <si>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</si>
  <si>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</si>
  <si>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</si>
  <si>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</si>
  <si>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</si>
  <si>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</si>
  <si>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</si>
  <si>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</si>
  <si>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</si>
  <si>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</si>
  <si>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</si>
  <si>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</si>
  <si>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</si>
  <si>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</si>
  <si>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</si>
  <si>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</si>
  <si>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</si>
  <si>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</si>
  <si>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</si>
  <si>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</si>
  <si>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</si>
  <si>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</si>
  <si>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</si>
  <si>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</si>
  <si>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</si>
  <si>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</si>
  <si>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</si>
  <si>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</si>
  <si>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</si>
  <si>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</si>
  <si>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</si>
  <si>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</si>
  <si>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</si>
  <si>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</si>
  <si>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</si>
  <si>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</si>
  <si>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</si>
  <si>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</si>
  <si>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</si>
  <si>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</si>
  <si>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</si>
  <si>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</si>
  <si>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</si>
  <si>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</si>
  <si>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</si>
  <si>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</si>
  <si>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</si>
  <si>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</si>
  <si>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</si>
  <si>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</si>
  <si>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</si>
  <si>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</si>
  <si>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</si>
  <si>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</si>
  <si>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</si>
  <si>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</si>
  <si>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</si>
  <si>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</si>
  <si>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</si>
  <si>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</si>
  <si>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</si>
  <si>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</si>
  <si>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</si>
  <si>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</si>
  <si>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</si>
  <si>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</si>
  <si>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</si>
  <si>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</si>
  <si>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</si>
  <si>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</si>
  <si>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</si>
  <si>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</si>
  <si>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</si>
  <si>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</si>
  <si>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</si>
  <si>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</si>
  <si>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</si>
  <si>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</si>
  <si>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</si>
  <si>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</si>
  <si>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</si>
  <si>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</si>
  <si>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</si>
  <si>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</si>
  <si>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</si>
  <si>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</si>
  <si>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</si>
  <si>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</si>
  <si>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</si>
  <si>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</si>
  <si>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</si>
  <si>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</si>
  <si>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</si>
  <si>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</si>
  <si>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</si>
  <si>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</si>
  <si>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</si>
  <si>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</si>
  <si>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</si>
  <si>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</si>
  <si>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</si>
  <si>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</si>
  <si>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</si>
  <si>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</si>
  <si>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</si>
  <si>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</si>
  <si>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</si>
  <si>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</si>
  <si>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</si>
  <si>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</si>
  <si>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</si>
  <si>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</si>
  <si>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</si>
  <si>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</si>
  <si>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</si>
  <si>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</si>
  <si>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</si>
  <si>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</si>
  <si>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</si>
  <si>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</si>
  <si>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</si>
  <si>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</si>
  <si>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</si>
  <si>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</si>
  <si>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</si>
  <si>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</si>
  <si>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</si>
  <si>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</si>
  <si>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</si>
  <si>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</si>
  <si>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</si>
  <si>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</si>
  <si>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</si>
  <si>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</si>
  <si>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</si>
  <si>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</si>
  <si>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</si>
  <si>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</si>
  <si>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</si>
  <si>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</si>
  <si>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</si>
  <si>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</si>
  <si>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</si>
  <si>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</si>
  <si>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</si>
  <si>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</si>
  <si>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</si>
  <si>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</si>
  <si>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</si>
  <si>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</si>
  <si>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</si>
  <si>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</si>
  <si>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</si>
  <si>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</si>
  <si>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</si>
  <si>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</si>
  <si>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</si>
  <si>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</si>
  <si>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</si>
  <si>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</si>
  <si>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</si>
  <si>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</si>
  <si>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</si>
  <si>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</si>
  <si>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</si>
  <si>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</si>
  <si>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</si>
  <si>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</si>
  <si>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</si>
  <si>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</si>
  <si>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</si>
  <si>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</si>
  <si>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</si>
  <si>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</si>
  <si>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</si>
  <si>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</si>
  <si>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</si>
  <si>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</si>
  <si>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</si>
  <si>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</si>
  <si>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</si>
  <si>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</si>
  <si>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</si>
  <si>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</si>
  <si>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</si>
  <si>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</si>
  <si>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</si>
  <si>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</si>
  <si>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</si>
  <si>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</si>
  <si>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</si>
  <si>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</si>
  <si>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</si>
  <si>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</si>
  <si>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</si>
  <si>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</si>
  <si>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</si>
  <si>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</si>
  <si>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</si>
  <si>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</si>
  <si>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</si>
  <si>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</si>
  <si>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</si>
  <si>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</si>
  <si>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</si>
  <si>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</si>
  <si>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</si>
  <si>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</si>
  <si>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</si>
  <si>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</si>
  <si>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</si>
  <si>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</si>
  <si>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</si>
  <si>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</si>
  <si>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</si>
  <si>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</si>
  <si>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</si>
  <si>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</si>
  <si>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</si>
  <si>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</si>
  <si>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</si>
  <si>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</si>
  <si>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</si>
  <si>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</si>
  <si>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</si>
  <si>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</si>
  <si>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</si>
  <si>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</si>
  <si>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</si>
  <si>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</si>
  <si>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</si>
  <si>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</si>
  <si>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</si>
  <si>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</si>
  <si>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</si>
  <si>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</si>
  <si>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</si>
  <si>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</si>
  <si>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</si>
  <si>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</si>
  <si>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</si>
  <si>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</si>
  <si>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</si>
  <si>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</si>
  <si>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</si>
  <si>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</si>
  <si>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</si>
  <si>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</si>
  <si>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</si>
  <si>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</si>
  <si>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</si>
  <si>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</si>
  <si>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</si>
  <si>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</si>
  <si>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</si>
  <si>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</si>
  <si>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</si>
  <si>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</si>
  <si>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</si>
  <si>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</si>
  <si>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</si>
  <si>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</si>
  <si>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</si>
  <si>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</si>
  <si>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</si>
  <si>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</si>
  <si>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</si>
  <si>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</si>
  <si>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</si>
  <si>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</si>
  <si>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</si>
  <si>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</si>
  <si>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</si>
  <si>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</si>
  <si>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</si>
  <si>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</si>
  <si>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</si>
  <si>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</si>
  <si>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</si>
  <si>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</si>
  <si>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</si>
  <si>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</si>
  <si>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</si>
  <si>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</si>
  <si>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</si>
  <si>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</si>
  <si>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</si>
  <si>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</si>
  <si>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</si>
  <si>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</si>
  <si>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</si>
  <si>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</si>
  <si>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</si>
  <si>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</si>
  <si>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</si>
  <si>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</si>
  <si>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</si>
  <si>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</si>
  <si>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</si>
  <si>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</si>
  <si>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</si>
  <si>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</si>
  <si>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</si>
  <si>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</si>
  <si>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</si>
  <si>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</si>
  <si>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</si>
  <si>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</si>
  <si>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</si>
  <si>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</si>
  <si>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</si>
  <si>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</si>
  <si>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</si>
  <si>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</si>
  <si>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</si>
  <si>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</si>
  <si>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</si>
  <si>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</si>
  <si>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</si>
  <si>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</si>
  <si>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</si>
  <si>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</si>
  <si>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</si>
  <si>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</si>
  <si>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</si>
  <si>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</si>
  <si>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</si>
  <si>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</si>
  <si>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</si>
  <si>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</si>
  <si>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</si>
  <si>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</si>
  <si>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</si>
  <si>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</si>
  <si>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</si>
  <si>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</si>
  <si>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</si>
  <si>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</si>
  <si>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</si>
  <si>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</si>
  <si>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</si>
  <si>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</si>
  <si>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</si>
  <si>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</si>
  <si>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</si>
  <si>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</si>
  <si>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</si>
  <si>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</si>
  <si>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</si>
  <si>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</si>
  <si>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</si>
  <si>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</si>
  <si>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</si>
  <si>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</si>
  <si>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</si>
  <si>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</si>
  <si>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</si>
  <si>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</si>
  <si>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</si>
  <si>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</si>
  <si>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</si>
  <si>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</si>
  <si>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</si>
  <si>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</si>
  <si>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</si>
  <si>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</si>
  <si>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</si>
  <si>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</si>
  <si>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</si>
  <si>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</si>
  <si>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</si>
  <si>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</si>
  <si>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</si>
  <si>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</si>
  <si>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</si>
  <si>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</si>
  <si>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</si>
  <si>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</si>
  <si>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</si>
  <si>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</si>
  <si>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</si>
  <si>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</si>
  <si>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</si>
  <si>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</si>
  <si>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</si>
  <si>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</si>
  <si>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</si>
  <si>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</si>
  <si>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</si>
  <si>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</si>
  <si>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</si>
  <si>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</si>
  <si>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</si>
  <si>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</si>
  <si>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</si>
  <si>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</si>
  <si>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</si>
  <si>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</si>
  <si>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</si>
  <si>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</si>
  <si>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</si>
  <si>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</si>
  <si>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</si>
  <si>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</si>
  <si>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</si>
  <si>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</si>
  <si>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</si>
  <si>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</si>
  <si>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</si>
  <si>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</si>
  <si>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</si>
  <si>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</si>
  <si>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</si>
  <si>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</si>
  <si>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</si>
  <si>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</si>
  <si>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</si>
  <si>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</si>
  <si>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</si>
  <si>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</si>
  <si>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</si>
  <si>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</si>
  <si>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</si>
  <si>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</si>
  <si>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</si>
  <si>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</si>
  <si>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</si>
  <si>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</si>
  <si>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</si>
  <si>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</si>
  <si>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</si>
  <si>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</si>
  <si>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</si>
  <si>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</si>
  <si>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</si>
  <si>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</si>
  <si>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</si>
  <si>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</si>
  <si>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</si>
  <si>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</si>
  <si>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</si>
  <si>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</si>
  <si>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</si>
  <si>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</si>
  <si>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</si>
  <si>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</si>
  <si>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</si>
  <si>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</si>
  <si>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</si>
  <si>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</si>
  <si>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</si>
  <si>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</si>
  <si>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</si>
  <si>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</si>
  <si>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</si>
  <si>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</si>
  <si>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</si>
  <si>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</si>
  <si>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</si>
  <si>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</si>
  <si>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</si>
  <si>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</si>
  <si>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</si>
  <si>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</si>
  <si>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</si>
  <si>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</si>
  <si>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</si>
  <si>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</si>
  <si>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</si>
  <si>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</si>
  <si>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</si>
  <si>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</si>
  <si>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</si>
  <si>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</si>
  <si>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</si>
  <si>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</si>
  <si>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</si>
  <si>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</si>
  <si>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</si>
  <si>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</si>
  <si>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</si>
  <si>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</si>
  <si>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</si>
  <si>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</si>
  <si>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</si>
  <si>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</si>
  <si>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</si>
  <si>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</si>
  <si>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</si>
  <si>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</si>
  <si>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</si>
  <si>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</si>
  <si>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</si>
  <si>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</si>
  <si>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</si>
  <si>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</si>
  <si>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</si>
  <si>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</si>
  <si>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</si>
  <si>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</si>
  <si>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</si>
  <si>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</si>
  <si>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</si>
  <si>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</si>
  <si>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</si>
  <si>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</si>
  <si>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</si>
  <si>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</si>
  <si>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</si>
  <si>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</si>
  <si>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</si>
  <si>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</si>
  <si>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</si>
  <si>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</si>
  <si>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</si>
  <si>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</si>
  <si>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</si>
  <si>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</si>
  <si>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</si>
  <si>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</si>
  <si>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</si>
  <si>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</si>
  <si>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</si>
  <si>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</si>
  <si>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</si>
  <si>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</si>
  <si>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</si>
  <si>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</si>
  <si>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</si>
  <si>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</si>
  <si>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</si>
  <si>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</si>
  <si>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</si>
  <si>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</si>
  <si>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</si>
  <si>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</si>
  <si>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</si>
  <si>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</si>
  <si>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</si>
  <si>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</si>
  <si>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</si>
  <si>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</si>
  <si>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</si>
  <si>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</si>
  <si>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</si>
  <si>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</si>
  <si>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</si>
  <si>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</si>
  <si>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</si>
  <si>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</si>
  <si>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</si>
  <si>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</si>
  <si>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</si>
  <si>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</si>
  <si>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</si>
  <si>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</si>
  <si>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</si>
  <si>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</si>
  <si>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</si>
  <si>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</si>
  <si>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</si>
  <si>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</si>
  <si>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</si>
  <si>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</si>
  <si>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</si>
  <si>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</si>
  <si>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</si>
  <si>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</si>
  <si>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</si>
  <si>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</si>
  <si>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</si>
  <si>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</si>
  <si>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</si>
  <si>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</si>
  <si>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</si>
  <si>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</si>
  <si>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</si>
  <si>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</si>
  <si>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</si>
  <si>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</si>
  <si>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</si>
  <si>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</si>
  <si>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</si>
  <si>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</si>
  <si>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</si>
  <si>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</si>
  <si>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</si>
  <si>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</si>
  <si>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</si>
  <si>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</si>
  <si>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</si>
  <si>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</si>
  <si>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</si>
  <si>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</si>
  <si>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</si>
  <si>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</si>
  <si>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</si>
  <si>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</si>
  <si>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</si>
  <si>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</si>
  <si>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</si>
  <si>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</si>
  <si>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</si>
  <si>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</si>
  <si>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</si>
  <si>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</si>
  <si>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</si>
  <si>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</si>
  <si>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</si>
  <si>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</si>
  <si>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</si>
  <si>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</si>
  <si>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</si>
  <si>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</si>
  <si>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</si>
  <si>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</si>
  <si>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</si>
  <si>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</si>
  <si>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</si>
  <si>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</si>
  <si>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</si>
  <si>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</si>
  <si>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</si>
  <si>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</si>
  <si>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</si>
  <si>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</si>
  <si>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</si>
  <si>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</si>
  <si>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</si>
  <si>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</si>
  <si>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</si>
  <si>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</si>
  <si>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</si>
  <si>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</si>
  <si>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</si>
  <si>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</si>
  <si>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</si>
  <si>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</si>
  <si>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</si>
  <si>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</si>
  <si>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</si>
  <si>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</si>
  <si>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</si>
  <si>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</si>
  <si>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</si>
  <si>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</si>
  <si>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</si>
  <si>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</si>
  <si>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</si>
  <si>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</si>
  <si>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</si>
  <si>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</si>
  <si>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</si>
  <si>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</si>
  <si>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</si>
  <si>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</si>
  <si>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</si>
  <si>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</si>
  <si>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</si>
  <si>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</si>
  <si>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</si>
  <si>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</si>
  <si>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</si>
  <si>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</si>
  <si>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</si>
  <si>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</si>
  <si>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</si>
  <si>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</si>
  <si>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</si>
  <si>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</si>
  <si>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</si>
  <si>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</si>
  <si>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</si>
  <si>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</si>
  <si>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</si>
  <si>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</si>
  <si>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</si>
  <si>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</si>
  <si>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</si>
  <si>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</si>
  <si>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</si>
  <si>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</si>
  <si>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</si>
  <si>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</si>
  <si>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</si>
  <si>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</si>
  <si>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</si>
  <si>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</si>
  <si>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</si>
  <si>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</si>
  <si>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</si>
  <si>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</si>
  <si>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</si>
  <si>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</si>
  <si>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</si>
  <si>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</si>
  <si>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</si>
  <si>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</si>
  <si>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</si>
  <si>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</si>
  <si>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</si>
  <si>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</si>
  <si>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</si>
  <si>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</si>
  <si>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</si>
  <si>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</si>
  <si>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</si>
  <si>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</si>
  <si>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</si>
  <si>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</si>
  <si>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</si>
  <si>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</si>
  <si>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</si>
  <si>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</si>
  <si>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</si>
  <si>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</si>
  <si>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</si>
  <si>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</si>
  <si>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</si>
  <si>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</si>
  <si>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</si>
  <si>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</si>
  <si>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</si>
  <si>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</si>
  <si>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</si>
  <si>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</si>
  <si>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</si>
  <si>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</si>
  <si>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</si>
  <si>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</si>
  <si>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</si>
  <si>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</si>
  <si>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</si>
  <si>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</si>
  <si>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</si>
  <si>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</si>
  <si>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</si>
  <si>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</si>
  <si>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</si>
  <si>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</si>
  <si>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</si>
  <si>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</si>
  <si>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</si>
  <si>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</si>
  <si>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</si>
  <si>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</si>
  <si>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</si>
  <si>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</si>
  <si>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</si>
  <si>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</si>
  <si>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</si>
  <si>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</si>
  <si>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</si>
  <si>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</si>
  <si>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</si>
  <si>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</si>
  <si>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</si>
  <si>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</si>
  <si>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</si>
  <si>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</si>
  <si>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</si>
  <si>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</si>
  <si>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</si>
  <si>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</si>
  <si>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</si>
  <si>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</si>
  <si>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</si>
  <si>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</si>
  <si>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</si>
  <si>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</si>
  <si>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</si>
  <si>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</si>
  <si>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</si>
  <si>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</si>
  <si>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</si>
  <si>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</si>
  <si>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</si>
  <si>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</si>
  <si>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</si>
  <si>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</si>
  <si>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</si>
  <si>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</si>
  <si>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</si>
  <si>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</si>
  <si>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</si>
  <si>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</si>
  <si>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</si>
  <si>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</si>
  <si>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</si>
  <si>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</si>
  <si>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</si>
  <si>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</si>
  <si>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</si>
  <si>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</si>
  <si>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</si>
  <si>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</si>
  <si>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</si>
  <si>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</si>
  <si>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</si>
  <si>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</si>
  <si>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</si>
  <si>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</si>
  <si>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</si>
  <si>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</si>
  <si>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</si>
  <si>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</si>
  <si>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</si>
  <si>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</si>
  <si>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</si>
  <si>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</si>
  <si>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</si>
  <si>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</si>
  <si>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</si>
  <si>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</si>
  <si>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</si>
  <si>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</si>
  <si>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</si>
  <si>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</si>
  <si>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</si>
  <si>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</si>
  <si>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</si>
  <si>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</si>
  <si>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</si>
  <si>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</si>
  <si>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</si>
  <si>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</si>
  <si>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</si>
  <si>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</si>
  <si>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</si>
  <si>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</si>
  <si>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</si>
  <si>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</si>
  <si>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</si>
  <si>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</si>
  <si>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</si>
  <si>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</si>
  <si>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</si>
  <si>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</si>
  <si>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</si>
  <si>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</si>
  <si>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</si>
  <si>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</si>
  <si>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</si>
  <si>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</si>
  <si>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</si>
  <si>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</si>
  <si>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</si>
  <si>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</si>
  <si>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</si>
  <si>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</si>
  <si>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</si>
  <si>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</si>
  <si>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</si>
  <si>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</si>
  <si>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</si>
  <si>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</si>
  <si>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</si>
  <si>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</si>
  <si>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</si>
  <si>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</si>
  <si>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</si>
  <si>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</si>
  <si>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</si>
  <si>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</si>
  <si>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</si>
  <si>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</si>
  <si>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</si>
  <si>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</si>
  <si>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</si>
  <si>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</si>
  <si>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</si>
  <si>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</si>
  <si>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</si>
  <si>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</si>
  <si>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</si>
  <si>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</si>
  <si>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</si>
  <si>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</si>
  <si>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</si>
  <si>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</si>
  <si>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</si>
  <si>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</si>
  <si>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</si>
  <si>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</si>
  <si>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</si>
  <si>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</si>
  <si>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</si>
  <si>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</si>
  <si>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</si>
  <si>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</si>
  <si>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</si>
  <si>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</si>
  <si>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</si>
  <si>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</si>
  <si>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</si>
  <si>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</si>
  <si>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</si>
  <si>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</si>
  <si>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</si>
  <si>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</si>
  <si>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</si>
  <si>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</si>
  <si>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</si>
  <si>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</si>
  <si>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</si>
  <si>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</si>
  <si>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</si>
  <si>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</si>
  <si>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</si>
  <si>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</si>
  <si>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</si>
  <si>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</si>
  <si>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</si>
  <si>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</si>
  <si>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</si>
  <si>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</si>
  <si>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</si>
  <si>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</si>
  <si>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</si>
  <si>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</si>
  <si>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</si>
  <si>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</si>
  <si>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</si>
  <si>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</si>
  <si>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</si>
  <si>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</si>
  <si>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</si>
  <si>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</si>
  <si>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</si>
  <si>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</si>
  <si>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</si>
  <si>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</si>
  <si>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</si>
  <si>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</si>
  <si>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</si>
  <si>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</si>
  <si>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</si>
  <si>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</si>
  <si>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</si>
  <si>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</si>
  <si>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</si>
  <si>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</si>
  <si>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</si>
  <si>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</si>
  <si>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</si>
  <si>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</si>
  <si>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</si>
  <si>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</si>
  <si>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</si>
  <si>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</si>
  <si>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</si>
  <si>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</si>
  <si>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</si>
  <si>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</si>
  <si>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</si>
  <si>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</si>
  <si>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</si>
  <si>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</si>
  <si>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</si>
  <si>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</si>
  <si>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</si>
  <si>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</si>
  <si>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</si>
  <si>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</si>
  <si>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</si>
  <si>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</si>
  <si>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</si>
  <si>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</si>
  <si>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</si>
  <si>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</si>
  <si>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</si>
  <si>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</si>
  <si>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</si>
  <si>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</si>
  <si>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</si>
  <si>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</si>
  <si>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</si>
  <si>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</si>
  <si>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</si>
  <si>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</si>
  <si>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</si>
  <si>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</si>
  <si>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</si>
  <si>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</si>
  <si>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</si>
  <si>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</si>
  <si>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</si>
  <si>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</si>
  <si>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</si>
  <si>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</si>
  <si>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</si>
  <si>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</si>
  <si>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</si>
  <si>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</si>
  <si>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</si>
  <si>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</si>
  <si>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</si>
  <si>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</si>
  <si>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</si>
  <si>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</si>
  <si>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</si>
  <si>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</si>
  <si>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</si>
  <si>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</si>
  <si>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</si>
  <si>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</si>
  <si>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</si>
  <si>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</si>
  <si>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</si>
  <si>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</si>
  <si>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</si>
  <si>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</si>
  <si>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</si>
  <si>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</si>
  <si>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</si>
  <si>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</si>
  <si>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</si>
  <si>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</si>
  <si>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</si>
  <si>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</si>
  <si>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</si>
  <si>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</si>
  <si>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</si>
  <si>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</si>
  <si>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</si>
  <si>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</si>
  <si>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</si>
  <si>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</si>
  <si>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</si>
  <si>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</si>
  <si>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</si>
  <si>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</si>
  <si>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</si>
  <si>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</si>
  <si>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</si>
  <si>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</si>
  <si>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</si>
  <si>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</si>
  <si>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</si>
  <si>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</si>
  <si>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</si>
  <si>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</si>
  <si>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</si>
  <si>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</si>
  <si>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</si>
  <si>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</si>
  <si>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</si>
  <si>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</si>
  <si>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</si>
  <si>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</si>
  <si>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</si>
  <si>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</si>
  <si>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</si>
  <si>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</si>
  <si>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</si>
  <si>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</si>
  <si>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</si>
  <si>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</si>
  <si>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</si>
  <si>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</si>
  <si>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</si>
  <si>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</si>
  <si>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</si>
  <si>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</si>
  <si>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</si>
  <si>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</si>
  <si>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</si>
  <si>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</si>
  <si>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</si>
  <si>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</si>
  <si>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</si>
  <si>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</si>
  <si>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</si>
  <si>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</si>
  <si>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</si>
  <si>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</si>
  <si>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</si>
  <si>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</si>
  <si>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</si>
  <si>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</si>
  <si>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</si>
  <si>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</si>
  <si>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</si>
  <si>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</si>
  <si>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</si>
  <si>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</si>
  <si>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</si>
  <si>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</si>
  <si>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</si>
  <si>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</si>
  <si>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</si>
  <si>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</si>
  <si>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</si>
  <si>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</si>
  <si>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</si>
  <si>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</si>
  <si>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</si>
  <si>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</si>
  <si>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</si>
  <si>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</si>
  <si>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</si>
  <si>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</si>
  <si>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</si>
  <si>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</si>
  <si>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</si>
  <si>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</si>
  <si>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</si>
  <si>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</si>
  <si>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</si>
  <si>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</si>
  <si>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</si>
  <si>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</si>
  <si>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</si>
  <si>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</si>
  <si>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</si>
  <si>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</si>
  <si>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</si>
  <si>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</si>
  <si>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</si>
  <si>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</si>
  <si>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</si>
  <si>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</si>
  <si>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</si>
  <si>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</si>
  <si>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</si>
  <si>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</si>
  <si>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</si>
  <si>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</si>
  <si>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</si>
  <si>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</si>
  <si>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</si>
  <si>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</si>
  <si>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</si>
  <si>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</si>
  <si>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</si>
  <si>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</si>
  <si>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</si>
  <si>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</si>
  <si>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</si>
  <si>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</si>
  <si>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</si>
  <si>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</si>
  <si>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</si>
  <si>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</si>
  <si>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</si>
  <si>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</si>
  <si>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</si>
  <si>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</si>
  <si>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</si>
  <si>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</si>
  <si>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</si>
  <si>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</si>
  <si>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</si>
  <si>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</si>
  <si>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</si>
  <si>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</si>
  <si>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</si>
  <si>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</si>
  <si>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</si>
  <si>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</si>
  <si>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</si>
  <si>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</si>
  <si>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</si>
  <si>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</si>
  <si>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</si>
  <si>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</si>
  <si>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</si>
  <si>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</si>
  <si>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</si>
  <si>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</si>
  <si>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</si>
  <si>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</si>
  <si>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</si>
  <si>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</si>
  <si>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</si>
  <si>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</si>
  <si>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</si>
  <si>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</si>
  <si>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</si>
  <si>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</si>
  <si>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</si>
  <si>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</si>
  <si>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</si>
  <si>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</si>
  <si>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</si>
  <si>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</si>
  <si>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</si>
  <si>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</si>
  <si>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</si>
  <si>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</si>
  <si>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</si>
  <si>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</si>
  <si>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</si>
  <si>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</si>
  <si>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</si>
  <si>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</si>
  <si>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</si>
  <si>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</si>
  <si>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</si>
  <si>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</si>
  <si>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</si>
  <si>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</si>
  <si>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</si>
  <si>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</si>
  <si>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</si>
  <si>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</si>
  <si>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</si>
  <si>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</si>
  <si>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</si>
  <si>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</si>
  <si>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</si>
  <si>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</si>
  <si>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</si>
  <si>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</si>
  <si>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</si>
  <si>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</si>
  <si>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</si>
  <si>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</si>
  <si>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</si>
  <si>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</si>
  <si>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</si>
  <si>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</si>
  <si>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</si>
  <si>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</si>
  <si>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</si>
  <si>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</si>
  <si>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</si>
  <si>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</si>
  <si>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</si>
  <si>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</si>
  <si>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</si>
  <si>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</si>
  <si>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</si>
  <si>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</si>
  <si>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</si>
  <si>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</si>
  <si>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</si>
  <si>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</si>
  <si>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</si>
  <si>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</si>
  <si>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</si>
  <si>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</si>
  <si>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</si>
  <si>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</si>
  <si>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</si>
  <si>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</si>
  <si>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</si>
  <si>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</si>
  <si>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</si>
  <si>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</si>
  <si>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</si>
  <si>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</si>
  <si>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</si>
  <si>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</si>
  <si>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</si>
  <si>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</si>
  <si>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</si>
  <si>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</si>
  <si>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</si>
  <si>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</si>
  <si>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</si>
  <si>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</si>
  <si>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</si>
  <si>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</si>
  <si>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</si>
  <si>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</si>
  <si>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</si>
  <si>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</si>
  <si>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</si>
  <si>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</si>
  <si>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</si>
  <si>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</si>
  <si>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</si>
  <si>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</si>
  <si>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</si>
  <si>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</si>
  <si>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</si>
  <si>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</si>
  <si>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</si>
  <si>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</si>
  <si>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</si>
  <si>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</si>
  <si>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</si>
  <si>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</si>
  <si>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</si>
  <si>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</si>
  <si>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</si>
  <si>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</si>
  <si>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</si>
  <si>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</si>
  <si>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</si>
  <si>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</si>
  <si>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</si>
  <si>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</si>
  <si>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</si>
  <si>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</si>
  <si>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</si>
  <si>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</si>
  <si>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</si>
  <si>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</si>
  <si>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</si>
  <si>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</si>
  <si>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</si>
  <si>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</si>
  <si>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</si>
  <si>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</si>
  <si>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</si>
  <si>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</si>
  <si>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</si>
  <si>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</si>
  <si>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</si>
  <si>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</si>
  <si>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</si>
  <si>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</si>
  <si>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</si>
  <si>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</si>
  <si>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</si>
  <si>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</si>
  <si>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</si>
  <si>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</si>
  <si>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</si>
  <si>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</si>
  <si>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</si>
  <si>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</si>
  <si>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</si>
  <si>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</si>
  <si>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</si>
  <si>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</si>
  <si>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</si>
  <si>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</si>
  <si>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</si>
  <si>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</si>
  <si>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</si>
  <si>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</si>
  <si>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</si>
  <si>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</si>
  <si>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</si>
  <si>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</si>
  <si>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</si>
  <si>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</si>
  <si>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</si>
  <si>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</si>
  <si>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</si>
  <si>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</si>
  <si>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</si>
  <si>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</si>
  <si>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</si>
  <si>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</si>
  <si>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</si>
  <si>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</si>
  <si>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</si>
  <si>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</si>
  <si>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</si>
  <si>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</si>
  <si>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</si>
  <si>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</si>
  <si>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</si>
  <si>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</si>
  <si>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</si>
  <si>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</si>
  <si>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</si>
  <si>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</si>
  <si>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</si>
  <si>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</si>
  <si>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</si>
  <si>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</si>
  <si>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</si>
  <si>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</si>
  <si>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</si>
  <si>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</si>
  <si>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</si>
  <si>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</si>
  <si>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</si>
  <si>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</si>
  <si>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</si>
  <si>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</si>
  <si>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</si>
  <si>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</si>
  <si>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</si>
  <si>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</si>
  <si>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</si>
  <si>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</si>
  <si>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</si>
  <si>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</si>
  <si>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</si>
  <si>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</si>
  <si>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</si>
  <si>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</si>
  <si>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</si>
  <si>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</si>
  <si>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</si>
  <si>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</si>
  <si>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</si>
  <si>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</si>
  <si>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</si>
  <si>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</si>
  <si>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</si>
  <si>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</si>
  <si>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</si>
  <si>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</si>
  <si>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</si>
  <si>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</si>
  <si>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</si>
  <si>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</si>
  <si>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</si>
  <si>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</si>
  <si>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</si>
  <si>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</si>
  <si>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</si>
  <si>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</si>
  <si>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</si>
  <si>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</si>
  <si>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</si>
  <si>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</si>
  <si>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</si>
  <si>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</si>
  <si>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</si>
  <si>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</si>
  <si>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</si>
  <si>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</si>
  <si>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</si>
  <si>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</si>
  <si>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</si>
  <si>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</si>
  <si>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</si>
  <si>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</si>
  <si>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</si>
  <si>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</si>
  <si>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</si>
  <si>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</si>
  <si>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</si>
  <si>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</si>
  <si>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</si>
  <si>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</si>
  <si>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</si>
  <si>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</si>
  <si>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</si>
  <si>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</si>
  <si>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</si>
  <si>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</si>
  <si>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</si>
  <si>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</si>
  <si>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</si>
  <si>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</si>
  <si>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</si>
  <si>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</si>
  <si>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</si>
  <si>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</si>
  <si>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</si>
  <si>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</si>
  <si>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</si>
  <si>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</si>
  <si>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</si>
  <si>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</si>
  <si>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</si>
  <si>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</si>
  <si>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</si>
  <si>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</si>
  <si>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</si>
  <si>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</si>
  <si>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</si>
  <si>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</si>
  <si>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</si>
  <si>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</si>
  <si>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</si>
  <si>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</si>
  <si>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</si>
  <si>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</si>
  <si>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</si>
  <si>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</si>
  <si>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</si>
  <si>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</si>
  <si>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</si>
  <si>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</si>
  <si>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</si>
  <si>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</si>
  <si>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</si>
  <si>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</si>
  <si>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</si>
  <si>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</si>
  <si>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</si>
  <si>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</si>
  <si>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</si>
  <si>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</si>
  <si>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</si>
  <si>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</si>
  <si>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</si>
  <si>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</si>
  <si>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</si>
  <si>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</si>
  <si>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</si>
  <si>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</si>
  <si>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</si>
  <si>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</si>
  <si>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</si>
  <si>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</si>
  <si>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</si>
  <si>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</si>
  <si>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</si>
  <si>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</si>
  <si>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</si>
  <si>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</si>
  <si>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</si>
  <si>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</si>
  <si>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</si>
  <si>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</si>
  <si>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</si>
  <si>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</si>
  <si>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</si>
  <si>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</si>
  <si>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</si>
  <si>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</si>
  <si>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</si>
  <si>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</si>
  <si>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</si>
  <si>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</si>
  <si>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</si>
  <si>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</si>
  <si>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</si>
  <si>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</si>
  <si>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</si>
  <si>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</si>
  <si>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</si>
  <si>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</si>
  <si>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</si>
  <si>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</si>
  <si>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</si>
  <si>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</si>
  <si>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</si>
  <si>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</si>
  <si>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</si>
  <si>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</si>
  <si>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</si>
  <si>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</si>
  <si>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</si>
  <si>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</si>
  <si>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</si>
  <si>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</si>
  <si>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</si>
  <si>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</si>
  <si>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</si>
  <si>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</si>
  <si>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</si>
  <si>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</si>
  <si>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</si>
  <si>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</si>
  <si>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</si>
  <si>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</si>
  <si>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</si>
  <si>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</si>
  <si>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</si>
  <si>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</si>
  <si>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</si>
  <si>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</si>
  <si>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</si>
  <si>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</si>
  <si>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</si>
  <si>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</si>
  <si>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</si>
  <si>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</si>
  <si>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</si>
  <si>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</si>
  <si>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</si>
  <si>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</si>
  <si>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</si>
  <si>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</si>
  <si>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</si>
  <si>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</si>
  <si>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</si>
  <si>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</si>
  <si>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</si>
  <si>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</si>
  <si>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</si>
  <si>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</si>
  <si>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</si>
  <si>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</si>
  <si>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</si>
  <si>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</si>
  <si>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</si>
  <si>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</si>
  <si>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</si>
  <si>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</si>
  <si>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</si>
  <si>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</si>
  <si>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</si>
  <si>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</si>
  <si>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</si>
  <si>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</si>
  <si>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</si>
  <si>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</si>
  <si>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</si>
  <si>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</si>
  <si>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</si>
  <si>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</si>
  <si>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</si>
  <si>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</si>
  <si>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</si>
  <si>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</si>
  <si>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</si>
  <si>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</si>
  <si>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</si>
  <si>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</si>
  <si>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</si>
  <si>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</si>
  <si>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</si>
  <si>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</si>
  <si>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</si>
  <si>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</si>
  <si>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</si>
  <si>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</si>
  <si>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</si>
  <si>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</si>
  <si>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</si>
  <si>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</si>
  <si>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</si>
  <si>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</si>
  <si>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</si>
  <si>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</si>
  <si>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</si>
  <si>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</si>
  <si>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</si>
  <si>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</si>
  <si>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</si>
  <si>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</si>
  <si>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</si>
  <si>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</si>
  <si>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</si>
  <si>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</si>
  <si>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</si>
  <si>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</si>
  <si>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</si>
  <si>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</si>
  <si>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</si>
  <si>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</si>
  <si>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</si>
  <si>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</si>
  <si>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</si>
  <si>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</si>
  <si>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</si>
  <si>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</si>
  <si>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</si>
  <si>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</si>
  <si>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</si>
  <si>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</si>
  <si>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</si>
  <si>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</si>
  <si>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</si>
  <si>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</si>
  <si>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</si>
  <si>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</si>
  <si>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</si>
  <si>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</si>
  <si>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</si>
  <si>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</si>
  <si>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</si>
  <si>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</si>
  <si>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</si>
  <si>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</si>
  <si>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</si>
  <si>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</si>
  <si>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</si>
  <si>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</si>
  <si>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</si>
  <si>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</si>
  <si>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</si>
  <si>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</si>
  <si>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</si>
  <si>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</si>
  <si>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</si>
  <si>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</si>
  <si>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</si>
  <si>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</si>
  <si>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</si>
  <si>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</si>
  <si>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</si>
  <si>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</si>
  <si>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</si>
  <si>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</si>
  <si>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</si>
  <si>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</si>
  <si>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</si>
  <si>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</si>
  <si>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</si>
  <si>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</si>
  <si>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</si>
  <si>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</si>
  <si>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</si>
  <si>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</si>
  <si>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</si>
  <si>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</si>
  <si>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</si>
  <si>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</si>
  <si>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</si>
  <si>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</si>
  <si>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</si>
  <si>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</si>
  <si>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</si>
  <si>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</si>
  <si>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</si>
  <si>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</si>
  <si>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</si>
  <si>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</si>
  <si>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</si>
  <si>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</si>
  <si>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</si>
  <si>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</si>
  <si>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</si>
  <si>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</si>
  <si>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</si>
  <si>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</si>
  <si>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</si>
  <si>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</si>
  <si>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</si>
  <si>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</si>
  <si>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</si>
  <si>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</si>
  <si>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</si>
  <si>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</si>
  <si>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</si>
  <si>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</si>
  <si>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</si>
  <si>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</si>
  <si>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</si>
  <si>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</si>
  <si>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</si>
  <si>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</si>
  <si>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</si>
  <si>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</si>
  <si>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</si>
  <si>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</si>
  <si>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</si>
  <si>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</si>
  <si>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</si>
  <si>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</si>
  <si>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</si>
  <si>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</si>
  <si>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</si>
  <si>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</si>
  <si>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</si>
  <si>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</si>
  <si>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</si>
  <si>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</si>
  <si>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</si>
  <si>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</si>
  <si>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</si>
  <si>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</si>
  <si>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</si>
  <si>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</si>
  <si>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</si>
  <si>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</si>
  <si>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</si>
  <si>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</si>
  <si>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</si>
  <si>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</si>
  <si>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</si>
  <si>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</si>
  <si>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</si>
  <si>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</si>
  <si>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</si>
  <si>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</si>
  <si>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</si>
  <si>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</si>
  <si>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</si>
  <si>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</si>
  <si>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</si>
  <si>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</si>
  <si>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</si>
  <si>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</si>
  <si>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</si>
  <si>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</si>
  <si>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</si>
  <si>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</si>
  <si>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</si>
  <si>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</si>
  <si>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</si>
  <si>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</si>
  <si>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</si>
  <si>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</si>
  <si>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</si>
  <si>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</si>
  <si>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</si>
  <si>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</si>
  <si>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</si>
  <si>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</si>
  <si>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</si>
  <si>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</si>
  <si>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</si>
  <si>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</si>
  <si>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</si>
  <si>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</si>
  <si>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</si>
  <si>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</si>
  <si>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</si>
  <si>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</si>
  <si>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</si>
  <si>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</si>
  <si>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</si>
  <si>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</si>
  <si>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</si>
  <si>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</si>
  <si>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</si>
  <si>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</si>
  <si>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</si>
  <si>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</si>
  <si>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</si>
  <si>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</si>
  <si>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</si>
  <si>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</si>
  <si>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</si>
  <si>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</si>
  <si>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</si>
  <si>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</si>
  <si>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</si>
  <si>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</si>
  <si>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</si>
  <si>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</si>
  <si>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</si>
  <si>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</si>
  <si>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</si>
  <si>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</si>
  <si>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</si>
  <si>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</si>
  <si>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</si>
  <si>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</si>
  <si>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</si>
  <si>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</si>
  <si>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</si>
  <si>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</si>
  <si>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</si>
  <si>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</si>
  <si>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</si>
  <si>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</si>
  <si>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</si>
  <si>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</si>
  <si>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</si>
  <si>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</si>
  <si>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</si>
  <si>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</si>
  <si>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</si>
  <si>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</si>
  <si>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</si>
  <si>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</si>
  <si>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</si>
  <si>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</si>
  <si>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</si>
  <si>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</si>
  <si>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</si>
  <si>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</si>
  <si>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</si>
  <si>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</si>
  <si>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</si>
  <si>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</si>
  <si>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</si>
  <si>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</si>
  <si>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</si>
  <si>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</si>
  <si>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</si>
  <si>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</si>
  <si>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</si>
  <si>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</si>
  <si>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</si>
  <si>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</si>
  <si>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</si>
  <si>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</si>
  <si>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</si>
  <si>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</si>
  <si>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</si>
  <si>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</si>
  <si>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</si>
  <si>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</si>
  <si>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</si>
  <si>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</si>
  <si>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</si>
  <si>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</si>
  <si>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</si>
  <si>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</si>
  <si>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</si>
  <si>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</si>
  <si>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</si>
  <si>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</si>
  <si>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</si>
  <si>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</si>
  <si>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</si>
  <si>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</si>
  <si>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</si>
  <si>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</si>
  <si>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</si>
  <si>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</si>
  <si>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</si>
  <si>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</si>
  <si>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</si>
  <si>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</si>
  <si>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</si>
  <si>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</si>
  <si>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</si>
  <si>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</si>
  <si>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</si>
  <si>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</si>
  <si>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</si>
  <si>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</si>
  <si>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</si>
  <si>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</si>
  <si>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</si>
  <si>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</si>
  <si>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</si>
  <si>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</si>
  <si>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</si>
  <si>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</si>
  <si>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</si>
  <si>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</si>
  <si>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</si>
  <si>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</si>
  <si>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</si>
  <si>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</si>
  <si>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</si>
  <si>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</si>
  <si>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</si>
  <si>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</si>
  <si>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</si>
  <si>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</si>
  <si>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</si>
  <si>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</si>
  <si>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</si>
  <si>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</si>
  <si>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</si>
  <si>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</si>
  <si>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</si>
  <si>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</si>
  <si>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</si>
  <si>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</si>
  <si>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</si>
  <si>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</si>
  <si>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</si>
  <si>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</si>
  <si>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</si>
  <si>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</si>
  <si>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</si>
  <si>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</si>
  <si>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</si>
  <si>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</si>
  <si>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</si>
  <si>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</si>
  <si>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</si>
  <si>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</si>
  <si>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</si>
  <si>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</si>
  <si>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</si>
  <si>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</si>
  <si>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</si>
  <si>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</si>
  <si>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</si>
  <si>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</si>
  <si>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</si>
  <si>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</si>
  <si>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</si>
  <si>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</si>
  <si>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</si>
  <si>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</si>
  <si>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</si>
  <si>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</si>
  <si>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</si>
  <si>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</si>
  <si>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</si>
  <si>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</si>
  <si>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</si>
  <si>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</si>
  <si>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</si>
  <si>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</si>
  <si>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</si>
  <si>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</si>
  <si>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</si>
  <si>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</si>
  <si>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</si>
  <si>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</si>
  <si>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</si>
  <si>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</si>
  <si>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</si>
  <si>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</si>
  <si>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</si>
  <si>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</si>
  <si>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</si>
  <si>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</si>
  <si>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</si>
  <si>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</si>
  <si>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</si>
  <si>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</si>
  <si>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</si>
  <si>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</si>
  <si>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</si>
  <si>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</si>
  <si>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</si>
  <si>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</si>
  <si>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</si>
  <si>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</si>
  <si>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</si>
  <si>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</si>
  <si>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</si>
  <si>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</si>
  <si>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</si>
  <si>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</si>
  <si>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</si>
  <si>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</si>
  <si>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</si>
  <si>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</si>
  <si>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</si>
  <si>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</si>
  <si>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</si>
  <si>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</si>
  <si>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</si>
  <si>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</si>
  <si>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</si>
  <si>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</si>
  <si>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</si>
  <si>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</si>
  <si>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</si>
  <si>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</si>
  <si>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</si>
  <si>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</si>
  <si>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</si>
  <si>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</si>
  <si>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</si>
  <si>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</si>
  <si>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</si>
  <si>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</si>
  <si>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</si>
  <si>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</si>
  <si>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</si>
  <si>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</si>
  <si>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</si>
  <si>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</si>
  <si>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</si>
  <si>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</si>
  <si>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</si>
  <si>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</si>
  <si>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</si>
  <si>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</si>
  <si>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</si>
  <si>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</si>
  <si>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</si>
  <si>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</si>
  <si>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</si>
  <si>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</si>
  <si>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</si>
  <si>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</si>
  <si>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</si>
  <si>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</si>
  <si>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</si>
  <si>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</si>
  <si>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</si>
  <si>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</si>
  <si>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</si>
  <si>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</si>
  <si>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</si>
  <si>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</si>
  <si>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</si>
  <si>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</si>
  <si>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</si>
  <si>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</si>
  <si>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</si>
  <si>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</si>
  <si>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</si>
  <si>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</si>
  <si>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</si>
  <si>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</si>
  <si>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</si>
  <si>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</si>
  <si>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</si>
  <si>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</si>
  <si>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</si>
  <si>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</si>
  <si>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</si>
  <si>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</si>
  <si>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</si>
  <si>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</si>
  <si>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</si>
  <si>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</si>
  <si>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</si>
  <si>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</si>
  <si>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</si>
  <si>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</si>
  <si>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</si>
  <si>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</si>
  <si>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</si>
  <si>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</si>
  <si>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</si>
  <si>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</si>
  <si>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</si>
  <si>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</si>
  <si>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</si>
  <si>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</si>
  <si>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</si>
  <si>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</si>
  <si>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</si>
  <si>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</si>
  <si>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</si>
  <si>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</si>
  <si>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</si>
  <si>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</si>
  <si>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</si>
  <si>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</si>
  <si>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</si>
  <si>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</si>
  <si>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</si>
  <si>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</si>
  <si>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</si>
  <si>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</si>
  <si>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</si>
  <si>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</si>
  <si>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</si>
  <si>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</si>
  <si>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</si>
  <si>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</si>
  <si>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</si>
  <si>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</si>
  <si>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</si>
  <si>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</si>
  <si>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</si>
  <si>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</si>
  <si>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</si>
  <si>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</si>
  <si>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</si>
  <si>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</si>
  <si>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</si>
  <si>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</si>
  <si>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</si>
  <si>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</si>
  <si>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</si>
  <si>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</si>
  <si>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</si>
  <si>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</si>
  <si>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</si>
  <si>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</si>
  <si>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</si>
  <si>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</si>
  <si>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</si>
  <si>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</si>
  <si>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</si>
  <si>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</si>
  <si>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</si>
  <si>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</si>
  <si>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</si>
  <si>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</si>
  <si>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</si>
  <si>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</si>
  <si>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</si>
  <si>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</si>
  <si>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</si>
  <si>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</si>
  <si>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</si>
  <si>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</si>
  <si>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</si>
  <si>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</si>
  <si>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</si>
  <si>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</si>
  <si>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</si>
  <si>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</si>
  <si>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</si>
  <si>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</si>
  <si>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</si>
  <si>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</si>
  <si>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</si>
  <si>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</si>
  <si>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</si>
  <si>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</si>
  <si>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</si>
  <si>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</si>
  <si>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</si>
  <si>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</si>
  <si>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</si>
  <si>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</si>
  <si>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</si>
  <si>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</si>
  <si>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</si>
  <si>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</si>
  <si>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</si>
  <si>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</si>
  <si>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</si>
  <si>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</si>
  <si>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</si>
  <si>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</si>
  <si>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</si>
  <si>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</si>
  <si>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</si>
  <si>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</si>
  <si>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</si>
  <si>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</si>
  <si>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</si>
  <si>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</si>
  <si>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</si>
  <si>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</si>
  <si>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</si>
  <si>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</si>
  <si>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</si>
  <si>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</si>
  <si>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</si>
  <si>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</si>
  <si>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</si>
  <si>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</si>
  <si>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</si>
  <si>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</si>
  <si>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</si>
  <si>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</si>
  <si>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</si>
  <si>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</si>
  <si>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</si>
  <si>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</si>
  <si>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</si>
  <si>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</si>
  <si>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</si>
  <si>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</si>
  <si>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</si>
  <si>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</si>
  <si>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</si>
  <si>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</si>
  <si>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</si>
  <si>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</si>
  <si>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</si>
  <si>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</si>
  <si>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</si>
  <si>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</si>
  <si>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</si>
  <si>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</si>
  <si>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</si>
  <si>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</si>
  <si>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</si>
  <si>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</si>
  <si>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</si>
  <si>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</si>
  <si>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</si>
  <si>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</si>
  <si>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</si>
  <si>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</si>
  <si>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</si>
  <si>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</si>
  <si>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</si>
  <si>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</si>
  <si>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</si>
  <si>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</si>
  <si>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</si>
  <si>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</si>
  <si>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</si>
  <si>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</si>
  <si>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</si>
  <si>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</si>
  <si>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</si>
  <si>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</si>
  <si>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</si>
  <si>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</si>
  <si>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</si>
  <si>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</si>
  <si>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</si>
  <si>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</si>
  <si>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</si>
  <si>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</si>
  <si>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</si>
  <si>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</si>
  <si>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</si>
  <si>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</si>
  <si>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</si>
  <si>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</si>
  <si>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</si>
  <si>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</si>
  <si>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</si>
  <si>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</si>
  <si>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</si>
  <si>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</si>
  <si>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</si>
  <si>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</si>
  <si>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</si>
  <si>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</si>
  <si>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</si>
  <si>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</si>
  <si>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</si>
  <si>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</si>
  <si>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</si>
  <si>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</si>
  <si>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</si>
  <si>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</si>
  <si>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</si>
  <si>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</si>
  <si>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</si>
  <si>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</si>
  <si>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</si>
  <si>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</si>
  <si>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</si>
  <si>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</si>
  <si>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</si>
  <si>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</si>
  <si>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</si>
  <si>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</si>
  <si>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</si>
  <si>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</si>
  <si>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</si>
  <si>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</si>
  <si>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</si>
  <si>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</si>
  <si>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</si>
  <si>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</si>
  <si>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</si>
  <si>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</si>
  <si>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</si>
  <si>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</si>
  <si>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</si>
  <si>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</si>
  <si>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</si>
  <si>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</si>
  <si>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</si>
  <si>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</si>
  <si>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</si>
  <si>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</si>
  <si>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</si>
  <si>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</si>
  <si>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</si>
  <si>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</si>
  <si>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</si>
  <si>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</si>
  <si>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</si>
  <si>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</si>
  <si>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</si>
  <si>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</si>
  <si>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</si>
  <si>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</si>
  <si>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</si>
  <si>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</si>
  <si>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</si>
  <si>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</si>
  <si>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</si>
  <si>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</si>
  <si>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</si>
  <si>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</si>
  <si>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</si>
  <si>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</si>
  <si>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</si>
  <si>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</si>
  <si>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</si>
  <si>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</si>
  <si>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</si>
  <si>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</si>
  <si>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</si>
  <si>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</si>
  <si>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</si>
  <si>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</si>
  <si>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</si>
  <si>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</si>
  <si>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</si>
  <si>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</si>
  <si>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</si>
  <si>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</si>
  <si>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</si>
  <si>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</si>
  <si>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</si>
  <si>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</si>
  <si>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</si>
  <si>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</si>
  <si>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</si>
  <si>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</si>
  <si>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</si>
  <si>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</si>
  <si>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</si>
  <si>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</si>
  <si>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</si>
  <si>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</si>
  <si>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</si>
  <si>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</si>
  <si>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</si>
  <si>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</si>
  <si>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</si>
  <si>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</si>
  <si>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</si>
  <si>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</si>
  <si>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</si>
  <si>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</si>
  <si>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</si>
  <si>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</si>
  <si>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</si>
  <si>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</si>
  <si>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</si>
  <si>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</si>
  <si>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</si>
  <si>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</si>
  <si>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</si>
  <si>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</si>
  <si>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</si>
  <si>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</si>
  <si>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</si>
  <si>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</si>
  <si>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</si>
  <si>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</si>
  <si>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</si>
  <si>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</si>
  <si>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</si>
  <si>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</si>
  <si>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</si>
  <si>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</si>
  <si>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</si>
  <si>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</si>
  <si>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</si>
  <si>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</si>
  <si>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</si>
  <si>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</si>
  <si>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</si>
  <si>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</si>
  <si>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</si>
  <si>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</si>
  <si>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</si>
  <si>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</si>
  <si>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</si>
  <si>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</si>
  <si>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</si>
  <si>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</si>
  <si>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</si>
  <si>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</si>
  <si>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</si>
  <si>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</si>
  <si>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</si>
  <si>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</si>
  <si>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</si>
  <si>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</si>
  <si>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</si>
  <si>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</si>
  <si>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</si>
  <si>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</si>
  <si>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</si>
  <si>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</si>
  <si>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</si>
  <si>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</si>
  <si>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</si>
  <si>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</si>
  <si>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</si>
  <si>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</si>
  <si>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</si>
  <si>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</si>
  <si>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</si>
  <si>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</si>
  <si>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</si>
  <si>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</si>
  <si>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</si>
  <si>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</si>
  <si>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</si>
  <si>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</si>
  <si>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</si>
  <si>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</si>
  <si>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</si>
  <si>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</si>
  <si>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</si>
  <si>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</si>
  <si>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</si>
  <si>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</si>
  <si>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</si>
  <si>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</si>
  <si>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</si>
  <si>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</si>
  <si>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</si>
  <si>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</si>
  <si>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</si>
  <si>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</si>
  <si>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</si>
  <si>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</si>
  <si>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</si>
  <si>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</si>
  <si>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</si>
  <si>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</si>
  <si>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</si>
  <si>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</si>
  <si>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</si>
  <si>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</si>
  <si>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</si>
  <si>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</si>
  <si>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</si>
  <si>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</si>
  <si>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</si>
  <si>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</si>
  <si>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</si>
  <si>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</si>
  <si>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</si>
  <si>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</si>
  <si>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</si>
  <si>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</si>
  <si>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</si>
  <si>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</si>
  <si>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</si>
  <si>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</si>
  <si>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</si>
  <si>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</si>
  <si>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</si>
  <si>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</si>
  <si>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</si>
  <si>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</si>
  <si>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</si>
  <si>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</si>
  <si>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</si>
  <si>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</si>
  <si>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</si>
  <si>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</si>
  <si>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</si>
  <si>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</si>
  <si>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</si>
  <si>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</si>
  <si>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</si>
  <si>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</si>
  <si>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</si>
  <si>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</si>
  <si>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</si>
  <si>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</si>
  <si>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</si>
  <si>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</si>
  <si>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</si>
  <si>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</si>
  <si>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</si>
  <si>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</si>
  <si>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</si>
  <si>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</si>
  <si>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</si>
  <si>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</si>
  <si>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</si>
  <si>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</si>
  <si>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</si>
  <si>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</si>
  <si>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</si>
  <si>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</si>
  <si>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</si>
  <si>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</si>
  <si>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</si>
  <si>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</si>
  <si>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</si>
  <si>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</si>
  <si>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</si>
  <si>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</si>
  <si>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</si>
  <si>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</si>
  <si>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</si>
  <si>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</si>
  <si>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</si>
  <si>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</si>
  <si>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</si>
  <si>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</si>
  <si>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</si>
  <si>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</si>
  <si>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</si>
  <si>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</si>
  <si>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</si>
  <si>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</si>
  <si>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</si>
  <si>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</si>
  <si>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</si>
  <si>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</si>
  <si>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</si>
  <si>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</si>
  <si>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</si>
  <si>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</si>
  <si>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</si>
  <si>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</si>
  <si>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</si>
  <si>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</si>
  <si>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</si>
  <si>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</si>
  <si>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</si>
  <si>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</si>
  <si>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</si>
  <si>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</si>
  <si>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</si>
  <si>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</si>
  <si>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</si>
  <si>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</si>
  <si>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</si>
  <si>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</si>
  <si>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</si>
  <si>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</si>
  <si>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</si>
  <si>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</si>
  <si>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</si>
  <si>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</si>
  <si>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</si>
  <si>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</si>
  <si>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</si>
  <si>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</si>
  <si>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</si>
  <si>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</si>
  <si>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</si>
  <si>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</si>
  <si>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</si>
  <si>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</si>
  <si>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</si>
  <si>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</si>
  <si>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</si>
  <si>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</si>
  <si>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</si>
  <si>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</si>
  <si>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</si>
  <si>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</si>
  <si>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</si>
  <si>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</si>
  <si>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</si>
  <si>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</si>
  <si>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</si>
  <si>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</si>
  <si>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</si>
  <si>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</si>
  <si>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</si>
  <si>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</si>
  <si>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</si>
  <si>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</si>
  <si>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</si>
  <si>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</si>
  <si>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</si>
  <si>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</si>
  <si>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</si>
  <si>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</si>
  <si>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</si>
  <si>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</si>
  <si>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</si>
  <si>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</si>
  <si>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</si>
  <si>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</si>
  <si>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</si>
  <si>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</si>
  <si>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</si>
  <si>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</si>
  <si>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</si>
  <si>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</si>
  <si>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</si>
  <si>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</si>
  <si>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</si>
  <si>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</si>
  <si>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</si>
  <si>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</si>
  <si>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</si>
  <si>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</si>
  <si>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</si>
  <si>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</si>
  <si>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</si>
  <si>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</si>
  <si>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</si>
  <si>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</si>
  <si>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</si>
  <si>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</si>
  <si>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</si>
  <si>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</si>
  <si>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</si>
  <si>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</si>
  <si>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</si>
  <si>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</si>
  <si>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</si>
  <si>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</si>
  <si>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</si>
  <si>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</si>
  <si>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</si>
  <si>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</si>
  <si>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</si>
  <si>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</si>
  <si>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</si>
  <si>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</si>
  <si>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</si>
  <si>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</si>
  <si>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</si>
  <si>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</si>
  <si>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</si>
  <si>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</si>
  <si>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</si>
  <si>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</si>
  <si>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</si>
  <si>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</si>
  <si>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</si>
  <si>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</si>
  <si>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</si>
  <si>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</si>
  <si>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</si>
  <si>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</si>
  <si>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</si>
  <si>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</si>
  <si>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</si>
  <si>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</si>
  <si>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</si>
  <si>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</si>
  <si>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</si>
  <si>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</si>
  <si>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</si>
  <si>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</si>
  <si>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</si>
  <si>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</si>
  <si>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</si>
  <si>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</si>
  <si>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</si>
  <si>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</si>
  <si>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</si>
  <si>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</si>
  <si>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</si>
  <si>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</si>
  <si>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</si>
  <si>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</si>
  <si>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</si>
  <si>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</si>
  <si>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</si>
  <si>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</si>
  <si>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</si>
  <si>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</si>
  <si>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</si>
  <si>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</si>
  <si>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</si>
  <si>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</si>
  <si>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</si>
  <si>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</si>
  <si>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</si>
  <si>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</si>
  <si>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</si>
  <si>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</si>
  <si>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</si>
  <si>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</si>
  <si>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</si>
  <si>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</si>
  <si>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</si>
  <si>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</si>
  <si>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</si>
  <si>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</si>
  <si>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</si>
  <si>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</si>
  <si>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</si>
  <si>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</si>
  <si>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</si>
  <si>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</si>
  <si>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</si>
  <si>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</si>
  <si>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</si>
  <si>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</si>
  <si>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</si>
  <si>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</si>
  <si>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</si>
  <si>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</si>
  <si>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</si>
  <si>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</si>
  <si>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</si>
  <si>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</si>
  <si>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</si>
  <si>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</si>
  <si>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</si>
  <si>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</si>
  <si>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</si>
  <si>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</si>
  <si>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</si>
  <si>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</si>
  <si>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</si>
  <si>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</si>
  <si>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</si>
  <si>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</si>
  <si>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</si>
  <si>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</si>
  <si>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</si>
  <si>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</si>
  <si>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</si>
  <si>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</si>
  <si>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</si>
  <si>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</si>
  <si>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</si>
  <si>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</si>
  <si>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</si>
  <si>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</si>
  <si>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</si>
  <si>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</si>
  <si>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</si>
  <si>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</si>
  <si>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</si>
  <si>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</si>
  <si>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</si>
  <si>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</si>
  <si>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</si>
  <si>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</si>
  <si>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</si>
  <si>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</si>
  <si>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</si>
  <si>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</si>
  <si>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</si>
  <si>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</si>
  <si>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</si>
  <si>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</si>
  <si>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</si>
  <si>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</si>
  <si>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</si>
  <si>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</si>
  <si>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</si>
  <si>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</si>
  <si>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</si>
  <si>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</si>
  <si>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</si>
  <si>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</si>
  <si>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</si>
  <si>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</si>
  <si>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</si>
  <si>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</si>
  <si>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</si>
  <si>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</si>
  <si>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</si>
  <si>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</si>
  <si>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</si>
  <si>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</si>
  <si>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</si>
  <si>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</si>
  <si>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</si>
  <si>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</si>
  <si>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</si>
  <si>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</si>
  <si>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</si>
  <si>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</si>
  <si>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</si>
  <si>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</si>
  <si>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</si>
  <si>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</si>
  <si>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</si>
  <si>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</si>
  <si>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</si>
  <si>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</si>
  <si>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</si>
  <si>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</si>
  <si>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</si>
  <si>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</si>
  <si>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</si>
  <si>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</si>
  <si>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</si>
  <si>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</si>
  <si>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</si>
  <si>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</si>
  <si>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</si>
  <si>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</si>
  <si>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</si>
  <si>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</si>
  <si>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</si>
  <si>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</si>
  <si>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</si>
  <si>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</si>
  <si>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</si>
  <si>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</si>
  <si>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</si>
  <si>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</si>
  <si>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</si>
  <si>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</si>
  <si>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</si>
  <si>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</si>
  <si>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</si>
  <si>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</si>
  <si>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</si>
  <si>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</si>
  <si>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</si>
  <si>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</si>
  <si>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</si>
  <si>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</si>
  <si>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</si>
  <si>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</si>
  <si>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</si>
  <si>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</si>
  <si>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</si>
  <si>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</si>
  <si>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</si>
  <si>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</si>
  <si>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</si>
  <si>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</si>
  <si>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</si>
  <si>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</si>
  <si>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</si>
  <si>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</si>
  <si>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</si>
  <si>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</si>
  <si>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</si>
  <si>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</si>
  <si>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</si>
  <si>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</si>
  <si>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</si>
  <si>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</si>
  <si>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</si>
  <si>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</si>
  <si>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</si>
  <si>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</si>
  <si>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</si>
  <si>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</si>
  <si>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</si>
  <si>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</si>
  <si>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</si>
  <si>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</si>
  <si>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</si>
  <si>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</si>
  <si>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</si>
  <si>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</si>
  <si>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</si>
  <si>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</si>
  <si>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</si>
  <si>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</si>
  <si>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</si>
  <si>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</si>
  <si>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</si>
  <si>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</si>
  <si>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</si>
  <si>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</si>
  <si>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</si>
  <si>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</si>
  <si>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</si>
  <si>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</si>
  <si>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</si>
  <si>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</si>
  <si>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</si>
  <si>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</si>
  <si>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</si>
  <si>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</si>
  <si>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</si>
  <si>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</si>
  <si>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</si>
  <si>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</si>
  <si>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</si>
  <si>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</si>
  <si>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</si>
  <si>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</si>
  <si>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</si>
  <si>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</si>
  <si>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</si>
  <si>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</si>
  <si>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</si>
  <si>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</si>
  <si>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</si>
  <si>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</si>
  <si>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</si>
  <si>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</si>
  <si>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</si>
  <si>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</si>
  <si>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</si>
  <si>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</si>
  <si>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</si>
  <si>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</si>
  <si>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</si>
  <si>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</si>
  <si>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</si>
  <si>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</si>
  <si>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</si>
  <si>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</si>
  <si>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</si>
  <si>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</si>
  <si>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</si>
  <si>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</si>
  <si>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</si>
  <si>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</si>
  <si>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</si>
  <si>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</si>
  <si>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</si>
  <si>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</si>
  <si>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</si>
  <si>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</si>
  <si>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</si>
  <si>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</si>
  <si>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</si>
  <si>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</si>
  <si>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</si>
  <si>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</si>
  <si>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</si>
  <si>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</si>
  <si>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</si>
  <si>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</si>
  <si>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</si>
  <si>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</si>
  <si>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</si>
  <si>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</si>
  <si>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</si>
  <si>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</si>
  <si>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</si>
  <si>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</si>
  <si>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</si>
  <si>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</si>
  <si>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</si>
  <si>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</si>
  <si>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</si>
  <si>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</si>
  <si>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</si>
  <si>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</si>
  <si>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</si>
  <si>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</si>
  <si>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</si>
  <si>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</si>
  <si>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</si>
  <si>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</si>
  <si>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</si>
  <si>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</si>
  <si>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</si>
  <si>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</si>
  <si>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</si>
  <si>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</si>
  <si>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</si>
  <si>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</si>
  <si>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</si>
  <si>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</si>
  <si>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</si>
  <si>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</si>
  <si>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</si>
  <si>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</si>
  <si>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</si>
  <si>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</si>
  <si>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</si>
  <si>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</si>
  <si>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</si>
  <si>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</si>
  <si>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</si>
  <si>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</si>
  <si>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</si>
  <si>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</si>
  <si>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</si>
  <si>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</si>
  <si>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</si>
  <si>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</si>
  <si>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</si>
  <si>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</si>
  <si>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</si>
  <si>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</si>
  <si>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</si>
  <si>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</si>
  <si>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</si>
  <si>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</si>
  <si>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</si>
  <si>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</si>
  <si>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</si>
  <si>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</si>
  <si>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</si>
  <si>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</si>
  <si>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</si>
  <si>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</si>
  <si>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</si>
  <si>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</si>
  <si>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</si>
  <si>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</si>
  <si>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</si>
  <si>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</si>
  <si>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</si>
  <si>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</si>
  <si>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</si>
  <si>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</si>
  <si>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</si>
  <si>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</si>
  <si>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</si>
  <si>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</si>
  <si>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</si>
  <si>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</si>
  <si>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</si>
  <si>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</si>
  <si>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</si>
  <si>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</si>
  <si>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</si>
  <si>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</si>
  <si>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</si>
  <si>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</si>
  <si>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</si>
  <si>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</si>
  <si>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</si>
  <si>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</si>
  <si>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</si>
  <si>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</si>
  <si>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</si>
  <si>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</si>
  <si>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</si>
  <si>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</si>
  <si>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</si>
  <si>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</si>
  <si>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</si>
  <si>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</si>
  <si>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</si>
  <si>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</si>
  <si>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</si>
  <si>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</si>
  <si>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</si>
  <si>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</si>
  <si>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</si>
  <si>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</si>
  <si>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</si>
  <si>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</si>
  <si>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</si>
  <si>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</si>
  <si>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</si>
  <si>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</si>
  <si>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</si>
  <si>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</si>
  <si>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</si>
  <si>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</si>
  <si>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</si>
  <si>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</si>
  <si>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</si>
  <si>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</si>
  <si>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</si>
  <si>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</si>
  <si>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</si>
  <si>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</si>
  <si>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</si>
  <si>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</si>
  <si>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</si>
  <si>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</si>
  <si>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</si>
  <si>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</si>
  <si>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</si>
  <si>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</si>
  <si>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</si>
  <si>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</si>
  <si>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</si>
  <si>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</si>
  <si>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</si>
  <si>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</si>
  <si>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</si>
  <si>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</si>
  <si>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</si>
  <si>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</si>
  <si>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</si>
  <si>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</si>
  <si>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</si>
  <si>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</si>
  <si>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</si>
  <si>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</si>
  <si>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</si>
  <si>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</si>
  <si>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</si>
  <si>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</si>
  <si>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</si>
  <si>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</si>
  <si>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</si>
  <si>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</si>
  <si>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</si>
  <si>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</si>
  <si>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</si>
  <si>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</si>
  <si>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</si>
  <si>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</si>
  <si>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</si>
  <si>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</si>
  <si>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</si>
  <si>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</si>
  <si>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</si>
  <si>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</si>
  <si>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</si>
  <si>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</si>
  <si>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</si>
  <si>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</si>
  <si>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</si>
  <si>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</si>
  <si>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</si>
  <si>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</si>
  <si>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</si>
  <si>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</si>
  <si>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</si>
  <si>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</si>
  <si>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</si>
  <si>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</si>
  <si>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</si>
  <si>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</si>
  <si>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</si>
  <si>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</si>
  <si>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</si>
  <si>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</si>
  <si>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</si>
  <si>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</si>
  <si>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</si>
  <si>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</si>
  <si>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</si>
  <si>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</si>
  <si>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</si>
  <si>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</si>
  <si>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</si>
  <si>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</si>
  <si>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</si>
  <si>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</si>
  <si>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</si>
  <si>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</si>
  <si>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</si>
  <si>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</si>
  <si>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</si>
  <si>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</si>
  <si>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</si>
  <si>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</si>
  <si>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</si>
  <si>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</si>
  <si>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</si>
  <si>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</si>
  <si>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</si>
  <si>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</si>
  <si>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</si>
  <si>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</si>
  <si>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</si>
  <si>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</si>
  <si>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</si>
  <si>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</si>
  <si>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</si>
  <si>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</si>
  <si>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</si>
  <si>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</si>
  <si>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</si>
  <si>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</si>
  <si>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</si>
  <si>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</si>
  <si>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</si>
  <si>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</si>
  <si>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</si>
  <si>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</si>
  <si>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</si>
  <si>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</si>
  <si>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</si>
  <si>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</si>
  <si>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</si>
  <si>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</si>
  <si>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</si>
  <si>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</si>
  <si>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</si>
  <si>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</si>
  <si>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</si>
  <si>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</si>
  <si>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</si>
  <si>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</si>
  <si>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</si>
  <si>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</si>
  <si>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</si>
  <si>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</si>
  <si>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</si>
  <si>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</si>
  <si>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</si>
  <si>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</si>
  <si>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</si>
  <si>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</si>
  <si>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</si>
  <si>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</si>
  <si>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</si>
  <si>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</si>
  <si>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</si>
  <si>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</si>
  <si>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</si>
  <si>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</si>
  <si>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</si>
  <si>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</si>
  <si>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</si>
  <si>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</si>
  <si>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</si>
  <si>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</si>
  <si>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</si>
  <si>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</si>
  <si>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</si>
  <si>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</si>
  <si>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</si>
  <si>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</si>
  <si>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</si>
  <si>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</si>
  <si>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</si>
  <si>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</si>
  <si>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</si>
  <si>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</si>
  <si>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</si>
  <si>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</si>
  <si>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</si>
  <si>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</si>
  <si>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</si>
  <si>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</si>
  <si>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</si>
  <si>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</si>
  <si>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</si>
  <si>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</si>
  <si>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</si>
  <si>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</si>
  <si>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</si>
  <si>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</si>
  <si>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</si>
  <si>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</si>
  <si>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</si>
  <si>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</si>
  <si>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</si>
  <si>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</si>
  <si>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</si>
  <si>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</si>
  <si>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</si>
  <si>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</si>
  <si>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</si>
  <si>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</si>
  <si>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</si>
  <si>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</si>
  <si>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</si>
  <si>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</si>
  <si>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</si>
  <si>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</si>
  <si>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</si>
  <si>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</si>
  <si>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</si>
  <si>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</si>
  <si>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</si>
  <si>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</si>
  <si>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</si>
  <si>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</si>
  <si>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</si>
  <si>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</si>
  <si>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</si>
  <si>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</si>
  <si>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</si>
  <si>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</si>
  <si>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</si>
  <si>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</si>
  <si>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</si>
  <si>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</si>
  <si>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</si>
  <si>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</si>
  <si>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</si>
  <si>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</si>
  <si>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</si>
  <si>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</si>
  <si>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</si>
  <si>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</si>
  <si>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</si>
  <si>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</si>
  <si>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</si>
  <si>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</si>
  <si>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</si>
  <si>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</si>
  <si>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</si>
  <si>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</si>
  <si>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</si>
  <si>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</si>
  <si>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</si>
  <si>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</si>
  <si>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</si>
  <si>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</si>
  <si>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</si>
  <si>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</si>
  <si>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</si>
  <si>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</si>
  <si>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</si>
  <si>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</si>
  <si>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</si>
  <si>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</si>
  <si>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</si>
  <si>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</si>
  <si>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</si>
  <si>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</si>
  <si>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</si>
  <si>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</si>
  <si>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</si>
  <si>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</si>
  <si>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</si>
  <si>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</si>
  <si>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</si>
  <si>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</si>
  <si>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</si>
  <si>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</si>
  <si>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</si>
  <si>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</si>
  <si>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</si>
  <si>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</si>
  <si>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</si>
  <si>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</si>
  <si>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</si>
  <si>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</si>
  <si>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</si>
  <si>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</si>
  <si>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</si>
  <si>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</si>
  <si>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</si>
  <si>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</si>
  <si>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</si>
  <si>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</si>
  <si>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</si>
  <si>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</si>
  <si>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</si>
  <si>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</si>
  <si>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</si>
  <si>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</si>
  <si>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</si>
  <si>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</si>
  <si>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</si>
  <si>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</si>
  <si>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</si>
  <si>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</si>
  <si>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</si>
  <si>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</si>
  <si>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</si>
  <si>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</si>
  <si>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</si>
  <si>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</si>
  <si>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</si>
  <si>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</si>
  <si>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</si>
  <si>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</si>
  <si>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</si>
  <si>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</si>
  <si>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</si>
  <si>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</si>
  <si>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</si>
  <si>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</si>
  <si>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</si>
  <si>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</si>
  <si>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</si>
  <si>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</si>
  <si>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</si>
  <si>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</si>
  <si>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</si>
  <si>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</si>
  <si>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</si>
  <si>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</si>
  <si>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</si>
  <si>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</si>
  <si>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</si>
  <si>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</si>
  <si>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</si>
  <si>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</si>
  <si>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</si>
  <si>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</si>
  <si>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</si>
  <si>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</si>
  <si>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</si>
  <si>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</si>
  <si>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</si>
  <si>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</si>
  <si>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</si>
  <si>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</si>
  <si>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</si>
  <si>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</si>
  <si>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</si>
  <si>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</si>
  <si>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</si>
  <si>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</si>
  <si>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</si>
  <si>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</si>
  <si>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</si>
  <si>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</si>
  <si>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</si>
  <si>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</si>
  <si>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</si>
  <si>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</si>
  <si>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</si>
  <si>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</si>
  <si>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</si>
  <si>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</si>
  <si>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</si>
  <si>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</si>
  <si>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</si>
  <si>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</si>
  <si>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</si>
  <si>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</si>
  <si>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</si>
  <si>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</si>
  <si>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</si>
  <si>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</si>
  <si>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</si>
  <si>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</si>
  <si>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</si>
  <si>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</si>
  <si>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</si>
  <si>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</si>
  <si>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</si>
  <si>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</si>
  <si>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</si>
  <si>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</si>
  <si>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</si>
  <si>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</si>
  <si>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</si>
  <si>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</si>
  <si>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</si>
  <si>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</si>
  <si>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</si>
  <si>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</si>
  <si>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</si>
  <si>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</si>
  <si>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</si>
  <si>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</si>
  <si>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</si>
  <si>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</si>
  <si>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</si>
  <si>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</si>
  <si>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</si>
  <si>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</si>
  <si>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</si>
  <si>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</si>
  <si>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</si>
  <si>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</si>
  <si>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</si>
  <si>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</si>
  <si>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</si>
  <si>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</si>
  <si>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</si>
  <si>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</si>
  <si>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</si>
  <si>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</si>
  <si>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</si>
  <si>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</si>
  <si>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</si>
  <si>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</si>
  <si>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</si>
  <si>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</si>
  <si>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</si>
  <si>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</si>
  <si>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</si>
  <si>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</si>
  <si>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</si>
  <si>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</si>
  <si>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</si>
  <si>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</si>
  <si>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</si>
  <si>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</si>
  <si>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</si>
  <si>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</si>
  <si>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</si>
  <si>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</si>
  <si>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</si>
  <si>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</si>
  <si>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</si>
  <si>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</si>
  <si>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</si>
  <si>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</si>
  <si>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</si>
  <si>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</si>
  <si>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</si>
  <si>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</si>
  <si>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</si>
  <si>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</si>
  <si>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</si>
  <si>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</si>
  <si>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</si>
  <si>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</si>
  <si>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</si>
  <si>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</si>
  <si>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</si>
  <si>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</si>
  <si>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</si>
  <si>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</si>
  <si>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</si>
  <si>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</si>
  <si>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</si>
  <si>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</si>
  <si>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</si>
  <si>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</si>
  <si>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</si>
  <si>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</si>
  <si>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</si>
  <si>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</si>
  <si>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</si>
  <si>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</si>
  <si>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</si>
  <si>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</si>
  <si>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</si>
  <si>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</si>
  <si>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</si>
  <si>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</si>
  <si>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</si>
  <si>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</si>
  <si>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</si>
  <si>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</si>
  <si>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</si>
  <si>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</si>
  <si>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</si>
  <si>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</si>
  <si>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</si>
  <si>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</si>
  <si>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</si>
  <si>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</si>
  <si>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</si>
  <si>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</si>
  <si>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</si>
  <si>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</si>
  <si>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</si>
  <si>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</si>
  <si>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</si>
  <si>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</si>
  <si>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</si>
  <si>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</si>
  <si>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</si>
  <si>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</si>
  <si>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</si>
  <si>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</si>
  <si>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</si>
  <si>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</si>
  <si>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</si>
  <si>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</si>
  <si>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</si>
  <si>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</si>
  <si>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</si>
  <si>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</si>
  <si>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</si>
  <si>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</si>
  <si>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</si>
  <si>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</si>
  <si>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</si>
  <si>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</si>
  <si>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</si>
  <si>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</si>
  <si>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</si>
  <si>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</si>
  <si>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</si>
  <si>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</si>
  <si>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</si>
  <si>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</si>
  <si>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</si>
  <si>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</si>
  <si>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</si>
  <si>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</si>
  <si>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</si>
  <si>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</si>
  <si>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</si>
  <si>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</si>
  <si>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</si>
  <si>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</si>
  <si>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</si>
  <si>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</si>
  <si>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</si>
  <si>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</si>
  <si>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</si>
  <si>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</si>
  <si>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</si>
  <si>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</si>
  <si>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</si>
  <si>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</si>
  <si>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</si>
  <si>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</si>
  <si>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</si>
  <si>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</si>
  <si>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</si>
  <si>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</si>
  <si>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</si>
  <si>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</si>
  <si>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</si>
  <si>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</si>
  <si>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</si>
  <si>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</si>
  <si>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</si>
  <si>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</si>
  <si>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</si>
  <si>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</si>
  <si>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</si>
  <si>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</si>
  <si>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</si>
  <si>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</si>
  <si>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</si>
  <si>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</si>
  <si>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</si>
  <si>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</si>
  <si>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</si>
  <si>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</si>
  <si>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</si>
  <si>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</si>
  <si>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</si>
  <si>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</si>
  <si>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</si>
  <si>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</si>
  <si>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</si>
  <si>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</si>
  <si>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</si>
  <si>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</si>
  <si>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</si>
  <si>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</si>
  <si>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</si>
  <si>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</si>
  <si>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</si>
  <si>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</si>
  <si>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</si>
  <si>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</si>
  <si>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</si>
  <si>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</si>
  <si>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</si>
  <si>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</si>
  <si>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</si>
  <si>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</si>
  <si>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</si>
  <si>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</si>
  <si>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</si>
  <si>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</si>
  <si>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</si>
  <si>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</si>
  <si>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</si>
  <si>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</si>
  <si>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</si>
  <si>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</si>
  <si>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</si>
  <si>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</si>
  <si>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</si>
  <si>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</si>
  <si>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</si>
  <si>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</si>
  <si>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</si>
  <si>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</si>
  <si>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</si>
  <si>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</si>
  <si>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</si>
  <si>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</si>
  <si>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</si>
  <si>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</si>
  <si>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</si>
  <si>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</si>
  <si>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</si>
  <si>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</si>
  <si>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</si>
  <si>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</si>
  <si>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</si>
  <si>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</si>
  <si>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</si>
  <si>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</si>
  <si>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</si>
  <si>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</si>
  <si>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</si>
  <si>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</si>
  <si>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</si>
  <si>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</si>
  <si>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</si>
  <si>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</si>
  <si>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</si>
  <si>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</si>
  <si>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</si>
  <si>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</si>
  <si>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</si>
  <si>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</si>
  <si>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</si>
  <si>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</si>
  <si>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</si>
  <si>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</si>
  <si>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</si>
  <si>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</si>
  <si>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</si>
  <si>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</si>
  <si>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</si>
  <si>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</si>
  <si>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</si>
  <si>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</si>
  <si>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</si>
  <si>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</si>
  <si>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</si>
  <si>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</si>
  <si>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</si>
  <si>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</si>
  <si>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</si>
  <si>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</si>
  <si>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</si>
  <si>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</si>
  <si>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</si>
  <si>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</si>
  <si>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</si>
  <si>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</si>
  <si>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</si>
  <si>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</si>
  <si>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</si>
  <si>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</si>
  <si>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</si>
  <si>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</si>
  <si>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</si>
  <si>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</si>
  <si>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</si>
  <si>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</si>
  <si>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</si>
  <si>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</si>
  <si>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</si>
  <si>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</si>
  <si>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</si>
  <si>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</si>
  <si>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</si>
  <si>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</si>
  <si>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</si>
  <si>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</si>
  <si>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</si>
  <si>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</si>
  <si>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</si>
  <si>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</si>
  <si>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</si>
  <si>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</si>
  <si>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</si>
  <si>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</si>
  <si>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</si>
  <si>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</si>
  <si>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</si>
  <si>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</si>
  <si>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</si>
  <si>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</si>
  <si>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</si>
  <si>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</si>
  <si>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</si>
  <si>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</si>
  <si>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</si>
  <si>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</si>
  <si>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</si>
  <si>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</si>
  <si>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</si>
  <si>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</si>
  <si>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</si>
  <si>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</si>
  <si>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</si>
  <si>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</si>
  <si>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</si>
  <si>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</si>
  <si>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</si>
  <si>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</si>
  <si>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</si>
  <si>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</si>
  <si>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</si>
  <si>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</si>
  <si>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</si>
  <si>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</si>
  <si>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</si>
  <si>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</si>
  <si>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</si>
  <si>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</si>
  <si>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</si>
  <si>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</si>
  <si>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</si>
  <si>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</si>
  <si>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</si>
  <si>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</si>
  <si>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</si>
  <si>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</si>
  <si>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</si>
  <si>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</si>
  <si>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</si>
  <si>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</si>
  <si>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</si>
  <si>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</si>
  <si>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</si>
  <si>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</si>
  <si>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</si>
  <si>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</si>
  <si>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</si>
  <si>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</si>
  <si>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</si>
  <si>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</si>
  <si>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</si>
  <si>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</si>
  <si>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</si>
  <si>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</si>
  <si>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</si>
  <si>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</si>
  <si>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</si>
  <si>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</si>
  <si>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</si>
  <si>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</si>
  <si>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</si>
  <si>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</si>
  <si>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</si>
  <si>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</si>
  <si>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</si>
  <si>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</si>
  <si>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</si>
  <si>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</si>
  <si>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</si>
  <si>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</si>
  <si>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</si>
  <si>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</si>
  <si>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</si>
  <si>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</si>
  <si>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</si>
  <si>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</si>
  <si>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</si>
  <si>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</si>
  <si>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</si>
  <si>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</si>
  <si>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</si>
  <si>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</si>
  <si>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</si>
  <si>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</si>
  <si>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</si>
  <si>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</si>
  <si>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</si>
  <si>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</si>
  <si>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</si>
  <si>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</si>
  <si>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</si>
  <si>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</si>
  <si>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</si>
  <si>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</si>
  <si>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</si>
  <si>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</si>
  <si>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</si>
  <si>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</si>
  <si>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</si>
  <si>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</si>
  <si>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</si>
  <si>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</si>
  <si>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</si>
  <si>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</si>
  <si>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</si>
  <si>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</si>
  <si>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</si>
  <si>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</si>
  <si>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</si>
  <si>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</si>
  <si>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</si>
  <si>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</si>
  <si>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</si>
  <si>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</si>
  <si>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</si>
  <si>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</si>
  <si>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</si>
  <si>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</si>
  <si>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</si>
  <si>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</si>
  <si>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</si>
  <si>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</si>
  <si>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</si>
  <si>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</si>
  <si>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</si>
  <si>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</si>
  <si>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</si>
  <si>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</si>
  <si>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</si>
  <si>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</si>
  <si>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</si>
  <si>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</si>
  <si>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</si>
  <si>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</si>
  <si>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</si>
  <si>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</si>
  <si>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</si>
  <si>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</si>
  <si>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</si>
  <si>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</si>
  <si>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</si>
  <si>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</si>
  <si>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</si>
  <si>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</si>
  <si>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</si>
  <si>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</si>
  <si>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</si>
  <si>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</si>
  <si>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</si>
  <si>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</si>
  <si>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</si>
  <si>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</si>
  <si>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</si>
  <si>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</si>
  <si>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</si>
  <si>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</si>
  <si>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</si>
  <si>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</si>
  <si>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</si>
  <si>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</si>
  <si>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</si>
  <si>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</si>
  <si>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</si>
  <si>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</si>
  <si>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</si>
  <si>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</si>
  <si>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</si>
  <si>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</si>
  <si>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</si>
  <si>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</si>
  <si>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</si>
  <si>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</si>
  <si>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</si>
  <si>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</si>
  <si>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</si>
  <si>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</si>
  <si>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</si>
  <si>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</si>
  <si>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</si>
  <si>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</si>
  <si>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</si>
  <si>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</si>
  <si>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</si>
  <si>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</si>
  <si>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</si>
  <si>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</si>
  <si>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</si>
  <si>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</si>
  <si>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</si>
  <si>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</si>
  <si>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</si>
  <si>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</si>
  <si>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</si>
  <si>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</si>
  <si>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</si>
  <si>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</si>
  <si>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</si>
  <si>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</si>
  <si>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</si>
  <si>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</si>
  <si>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</si>
  <si>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</si>
  <si>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</si>
  <si>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</si>
  <si>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</si>
  <si>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</si>
  <si>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</si>
  <si>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</si>
  <si>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</si>
  <si>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</si>
  <si>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</si>
  <si>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</si>
  <si>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</si>
  <si>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</si>
  <si>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</si>
  <si>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</si>
  <si>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</si>
  <si>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</si>
  <si>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</si>
  <si>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</si>
  <si>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</si>
  <si>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</si>
  <si>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</si>
  <si>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</si>
  <si>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</si>
  <si>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</si>
  <si>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</si>
  <si>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</si>
  <si>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</si>
  <si>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</si>
  <si>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</si>
  <si>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</si>
  <si>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</si>
  <si>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</si>
  <si>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</si>
  <si>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</si>
  <si>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</si>
  <si>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</si>
  <si>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</si>
  <si>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</si>
  <si>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</si>
  <si>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</si>
  <si>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</si>
  <si>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</si>
  <si>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</si>
  <si>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</si>
  <si>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</si>
  <si>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</si>
  <si>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</si>
  <si>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</si>
  <si>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</si>
  <si>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</si>
  <si>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</si>
  <si>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</si>
  <si>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</si>
  <si>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</si>
  <si>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</si>
  <si>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</si>
  <si>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</si>
  <si>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</si>
  <si>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</si>
  <si>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</si>
  <si>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</si>
  <si>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</si>
  <si>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</si>
  <si>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</si>
  <si>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</si>
  <si>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</si>
  <si>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</si>
  <si>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</si>
  <si>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</si>
  <si>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</si>
  <si>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</si>
  <si>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</si>
  <si>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</si>
  <si>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</si>
  <si>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</si>
  <si>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</si>
  <si>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</si>
  <si>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</si>
  <si>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</si>
  <si>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</si>
  <si>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</si>
  <si>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</si>
  <si>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</si>
  <si>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</si>
  <si>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</si>
  <si>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</si>
  <si>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</si>
  <si>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</si>
  <si>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</si>
  <si>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</si>
  <si>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</si>
  <si>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</si>
  <si>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</si>
  <si>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</si>
  <si>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</si>
  <si>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</si>
  <si>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</si>
  <si>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</si>
  <si>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</si>
  <si>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</si>
  <si>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</si>
  <si>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</si>
  <si>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</si>
  <si>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</si>
  <si>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</si>
  <si>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</si>
  <si>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</si>
  <si>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</si>
  <si>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</si>
  <si>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</si>
  <si>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</si>
  <si>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</si>
  <si>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</si>
  <si>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</si>
  <si>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</si>
  <si>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</si>
  <si>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</si>
  <si>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</si>
  <si>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</si>
  <si>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</si>
  <si>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</si>
  <si>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</si>
  <si>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</si>
  <si>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</si>
  <si>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</si>
  <si>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</si>
  <si>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</si>
  <si>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</si>
  <si>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</si>
  <si>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</si>
  <si>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</si>
  <si>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</si>
  <si>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</si>
  <si>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</si>
  <si>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</si>
  <si>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</si>
  <si>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</si>
  <si>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</si>
  <si>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</si>
  <si>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</si>
  <si>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</si>
  <si>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</si>
  <si>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</si>
  <si>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</si>
  <si>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</si>
  <si>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</si>
  <si>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</si>
  <si>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</si>
  <si>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</si>
  <si>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</si>
  <si>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</si>
  <si>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</si>
  <si>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</si>
  <si>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</si>
  <si>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</si>
  <si>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</si>
  <si>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</si>
  <si>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</si>
  <si>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</si>
  <si>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</si>
  <si>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</si>
  <si>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</si>
  <si>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</si>
  <si>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</si>
  <si>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</si>
  <si>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</si>
  <si>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</si>
  <si>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</si>
  <si>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</si>
  <si>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</si>
  <si>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</si>
  <si>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</si>
  <si>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</si>
  <si>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</si>
  <si>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</si>
  <si>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</si>
  <si>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</si>
  <si>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</si>
  <si>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</si>
  <si>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</si>
  <si>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</si>
  <si>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</si>
  <si>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</si>
  <si>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</si>
  <si>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</si>
  <si>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</si>
  <si>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</si>
  <si>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</si>
  <si>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</si>
  <si>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</si>
  <si>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</si>
  <si>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</si>
  <si>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</si>
  <si>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</si>
  <si>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</si>
  <si>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</si>
  <si>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</si>
  <si>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</si>
  <si>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</si>
  <si>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</si>
  <si>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</si>
  <si>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</si>
  <si>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</si>
  <si>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</si>
  <si>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</si>
  <si>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</si>
  <si>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</si>
  <si>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</si>
  <si>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</si>
  <si>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</si>
  <si>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</si>
  <si>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</si>
  <si>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</si>
  <si>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</si>
  <si>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</si>
  <si>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</si>
  <si>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</si>
  <si>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</si>
  <si>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</si>
  <si>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</si>
  <si>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</si>
  <si>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</si>
  <si>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</si>
  <si>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</si>
  <si>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</si>
  <si>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</si>
  <si>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</si>
  <si>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</si>
  <si>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</si>
  <si>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</si>
  <si>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</si>
  <si>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</si>
  <si>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</si>
  <si>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</si>
  <si>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</si>
  <si>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</si>
  <si>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</si>
  <si>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</si>
  <si>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</si>
  <si>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</si>
  <si>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</si>
  <si>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</si>
  <si>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</si>
  <si>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</si>
  <si>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</si>
  <si>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</si>
  <si>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</si>
  <si>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</si>
  <si>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</si>
  <si>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</si>
  <si>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</si>
  <si>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</si>
  <si>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</si>
  <si>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</si>
  <si>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</si>
  <si>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</si>
  <si>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</si>
  <si>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</si>
  <si>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</si>
  <si>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</si>
  <si>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</si>
  <si>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</si>
  <si>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</si>
  <si>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</si>
  <si>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</si>
  <si>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</si>
  <si>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</si>
  <si>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</si>
  <si>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</si>
  <si>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</si>
  <si>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</si>
  <si>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</si>
  <si>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</si>
  <si>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</si>
  <si>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</si>
  <si>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</si>
  <si>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</si>
  <si>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</si>
  <si>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</si>
  <si>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</si>
  <si>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</si>
  <si>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</si>
  <si>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</si>
  <si>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</si>
  <si>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</si>
  <si>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</si>
  <si>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</si>
  <si>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</si>
  <si>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</si>
  <si>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</si>
  <si>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</si>
  <si>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</si>
  <si>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</si>
  <si>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</si>
  <si>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</si>
  <si>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</si>
  <si>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</si>
  <si>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</si>
  <si>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</si>
  <si>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</si>
  <si>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</si>
  <si>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</si>
  <si>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</si>
  <si>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</si>
  <si>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</si>
  <si>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</si>
  <si>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</si>
  <si>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</si>
  <si>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</si>
  <si>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</si>
  <si>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</si>
  <si>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</si>
  <si>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</si>
  <si>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</si>
  <si>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</si>
  <si>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</si>
  <si>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</si>
  <si>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</si>
  <si>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</si>
  <si>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</si>
  <si>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</si>
  <si>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</si>
  <si>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</si>
  <si>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</si>
  <si>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</si>
  <si>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</si>
  <si>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</si>
  <si>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</si>
  <si>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</si>
  <si>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</si>
  <si>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</si>
  <si>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</si>
  <si>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</si>
  <si>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</si>
  <si>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</si>
  <si>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</si>
  <si>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</si>
  <si>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</si>
  <si>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</si>
  <si>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</si>
  <si>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</si>
  <si>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</si>
  <si>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</si>
  <si>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</si>
  <si>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</si>
  <si>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</si>
  <si>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</si>
  <si>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</si>
  <si>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</si>
  <si>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</si>
  <si>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</si>
  <si>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</si>
  <si>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</si>
  <si>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</si>
  <si>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</si>
  <si>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</si>
  <si>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</si>
  <si>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</si>
  <si>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</si>
  <si>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</si>
  <si>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</si>
  <si>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</si>
  <si>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</si>
  <si>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</si>
  <si>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</si>
  <si>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</si>
  <si>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</si>
  <si>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</si>
  <si>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</si>
  <si>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</si>
  <si>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</si>
  <si>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</si>
  <si>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</si>
  <si>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</si>
  <si>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</si>
  <si>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</si>
  <si>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</si>
  <si>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</si>
  <si>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</si>
  <si>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</si>
  <si>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</si>
  <si>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</si>
  <si>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</si>
  <si>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</si>
  <si>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</si>
  <si>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</si>
  <si>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</si>
  <si>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</si>
  <si>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</si>
  <si>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</si>
  <si>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</si>
  <si>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</si>
  <si>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</si>
  <si>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</si>
  <si>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</si>
  <si>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</si>
  <si>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</si>
  <si>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</si>
  <si>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</si>
  <si>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</si>
  <si>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</si>
  <si>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</si>
  <si>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</si>
  <si>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</si>
  <si>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</si>
  <si>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</si>
  <si>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</si>
  <si>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</si>
  <si>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</si>
  <si>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</si>
  <si>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</si>
  <si>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</si>
  <si>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</si>
  <si>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</si>
  <si>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</si>
  <si>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</si>
  <si>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</si>
  <si>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</si>
  <si>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</si>
  <si>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</si>
  <si>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</si>
  <si>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</si>
  <si>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</si>
  <si>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</si>
  <si>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</si>
  <si>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</si>
  <si>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</si>
  <si>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</si>
  <si>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</si>
  <si>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</si>
  <si>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</si>
  <si>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</si>
  <si>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</si>
  <si>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</si>
  <si>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</si>
  <si>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</si>
  <si>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</si>
  <si>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</si>
  <si>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</si>
  <si>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</si>
  <si>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</si>
  <si>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</si>
  <si>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</si>
  <si>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</si>
  <si>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</si>
  <si>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</si>
  <si>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</si>
  <si>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</si>
  <si>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</si>
  <si>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</si>
  <si>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</si>
  <si>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</si>
  <si>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</si>
  <si>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</si>
  <si>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</si>
  <si>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</si>
  <si>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</si>
  <si>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</si>
  <si>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</si>
  <si>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</si>
  <si>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</si>
  <si>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</si>
  <si>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</si>
  <si>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</si>
  <si>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</si>
  <si>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</si>
  <si>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</si>
  <si>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</si>
  <si>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</si>
  <si>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</si>
  <si>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</si>
  <si>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</si>
  <si>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</si>
  <si>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</si>
  <si>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</si>
  <si>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</si>
  <si>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</si>
  <si>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</si>
  <si>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</si>
  <si>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</si>
  <si>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</si>
  <si>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</si>
  <si>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</si>
  <si>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</si>
  <si>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</si>
  <si>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</si>
  <si>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</si>
  <si>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</si>
  <si>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</si>
  <si>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</si>
  <si>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</si>
  <si>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</si>
  <si>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</si>
  <si>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</si>
  <si>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</si>
  <si>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</si>
  <si>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</si>
  <si>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</si>
  <si>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</si>
  <si>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</si>
  <si>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</si>
  <si>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</si>
  <si>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</si>
  <si>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</si>
  <si>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</si>
  <si>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</si>
  <si>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</si>
  <si>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</si>
  <si>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</si>
  <si>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</si>
  <si>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</si>
  <si>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</si>
  <si>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</si>
  <si>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</si>
  <si>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</si>
  <si>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</si>
  <si>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</si>
  <si>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</si>
  <si>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</si>
  <si>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</si>
  <si>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</si>
  <si>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</si>
  <si>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</si>
  <si>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</si>
  <si>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</si>
  <si>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</si>
  <si>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</si>
  <si>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</si>
  <si>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</si>
  <si>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</si>
  <si>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</si>
  <si>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</si>
  <si>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</si>
  <si>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</si>
  <si>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</si>
  <si>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</si>
  <si>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</si>
  <si>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</si>
  <si>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</si>
  <si>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</si>
  <si>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</si>
  <si>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</si>
  <si>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</si>
  <si>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</si>
  <si>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</si>
  <si>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</si>
  <si>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</si>
  <si>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</si>
  <si>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</si>
  <si>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</si>
  <si>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</si>
  <si>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</si>
  <si>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</si>
  <si>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</si>
  <si>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</si>
  <si>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</si>
  <si>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</si>
  <si>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</si>
  <si>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</si>
  <si>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</si>
  <si>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</si>
  <si>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</si>
  <si>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</si>
  <si>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</si>
  <si>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</si>
  <si>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</si>
  <si>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</si>
  <si>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</si>
  <si>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</si>
  <si>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</si>
  <si>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</si>
  <si>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</si>
  <si>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</si>
  <si>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</si>
  <si>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</si>
  <si>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</si>
  <si>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</si>
  <si>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</si>
  <si>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</si>
  <si>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</si>
  <si>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</si>
  <si>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</si>
  <si>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</si>
  <si>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</si>
  <si>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</si>
  <si>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</si>
  <si>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</si>
  <si>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</si>
  <si>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</si>
  <si>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</si>
  <si>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</si>
  <si>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</si>
  <si>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</si>
  <si>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</si>
  <si>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</si>
  <si>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</si>
  <si>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</si>
  <si>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</si>
  <si>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</si>
  <si>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</si>
  <si>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</si>
  <si>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</si>
  <si>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</si>
  <si>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</si>
  <si>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</si>
  <si>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</si>
  <si>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</si>
  <si>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</si>
  <si>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</si>
  <si>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</si>
  <si>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</si>
  <si>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</si>
  <si>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</si>
  <si>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</si>
  <si>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</si>
  <si>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</si>
  <si>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</si>
  <si>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</si>
  <si>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</si>
  <si>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</si>
  <si>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</si>
  <si>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</si>
  <si>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</si>
  <si>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</si>
  <si>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</si>
  <si>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</si>
  <si>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</si>
  <si>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</si>
  <si>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</si>
  <si>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</si>
  <si>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</si>
  <si>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</si>
  <si>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</si>
  <si>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</si>
  <si>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</si>
  <si>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</si>
  <si>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</si>
  <si>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</si>
  <si>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</si>
  <si>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</si>
  <si>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</si>
  <si>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</si>
  <si>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</si>
  <si>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</si>
  <si>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</si>
  <si>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</si>
  <si>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</si>
  <si>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</si>
  <si>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</si>
  <si>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</si>
  <si>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</si>
  <si>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</si>
  <si>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</si>
  <si>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</si>
  <si>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</si>
  <si>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</si>
  <si>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</si>
  <si>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</si>
  <si>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</si>
  <si>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</si>
  <si>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</si>
  <si>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</si>
  <si>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</si>
  <si>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</si>
  <si>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</si>
  <si>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</si>
  <si>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</si>
  <si>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</si>
  <si>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</si>
  <si>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</si>
  <si>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</si>
  <si>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</si>
  <si>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</si>
  <si>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</si>
  <si>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</si>
  <si>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</si>
  <si>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</si>
  <si>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</si>
  <si>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</si>
  <si>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</si>
  <si>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</si>
  <si>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</si>
  <si>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</si>
  <si>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</si>
  <si>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</si>
  <si>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</si>
  <si>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</si>
  <si>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</si>
  <si>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</si>
  <si>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</si>
  <si>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</si>
  <si>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</si>
  <si>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</si>
  <si>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</si>
  <si>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</si>
  <si>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</si>
  <si>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</si>
  <si>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</si>
  <si>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</si>
  <si>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</si>
  <si>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</si>
  <si>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</si>
  <si>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</si>
  <si>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</si>
  <si>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</si>
  <si>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</si>
  <si>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</si>
  <si>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</si>
  <si>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</si>
  <si>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</si>
  <si>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</si>
  <si>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</si>
  <si>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</si>
  <si>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</si>
  <si>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</si>
  <si>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</si>
  <si>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</si>
  <si>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</si>
  <si>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</si>
  <si>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</si>
  <si>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</si>
  <si>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</si>
  <si>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</si>
  <si>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</si>
  <si>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</si>
  <si>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</si>
  <si>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</si>
  <si>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</si>
  <si>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</si>
  <si>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</si>
  <si>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</si>
  <si>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</si>
  <si>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</si>
  <si>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</si>
  <si>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</si>
  <si>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</si>
  <si>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</si>
  <si>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</si>
  <si>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</si>
  <si>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</si>
  <si>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</si>
  <si>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</si>
  <si>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</si>
  <si>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</si>
  <si>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</si>
  <si>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</si>
  <si>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</si>
  <si>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</si>
  <si>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</si>
  <si>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</si>
  <si>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</si>
  <si>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</si>
  <si>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</si>
  <si>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</si>
  <si>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</si>
  <si>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</si>
  <si>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</si>
  <si>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</si>
  <si>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</si>
  <si>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</si>
  <si>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</si>
  <si>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</si>
  <si>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</si>
  <si>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</si>
  <si>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</si>
  <si>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</si>
  <si>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</si>
  <si>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</si>
  <si>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</si>
  <si>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</si>
  <si>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</si>
  <si>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</si>
  <si>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</si>
  <si>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</si>
  <si>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</si>
  <si>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</si>
  <si>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</si>
  <si>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</si>
  <si>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</si>
  <si>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</si>
  <si>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</si>
  <si>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</si>
  <si>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</si>
  <si>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</si>
  <si>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</si>
  <si>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</si>
  <si>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</si>
  <si>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</si>
  <si>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</si>
  <si>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</si>
  <si>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</si>
  <si>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</si>
  <si>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</si>
  <si>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</si>
  <si>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</si>
  <si>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</si>
  <si>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</si>
  <si>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</si>
  <si>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</si>
  <si>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</si>
  <si>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</si>
  <si>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</si>
  <si>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</si>
  <si>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</si>
  <si>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</si>
  <si>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</si>
  <si>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</si>
  <si>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</si>
  <si>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</si>
  <si>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</si>
  <si>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</si>
  <si>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</si>
  <si>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</si>
  <si>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</si>
  <si>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</si>
  <si>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</si>
  <si>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</si>
  <si>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</si>
  <si>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</si>
  <si>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</si>
  <si>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</si>
  <si>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</si>
  <si>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</si>
  <si>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</si>
  <si>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</si>
  <si>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</si>
  <si>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</si>
  <si>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</si>
  <si>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</si>
  <si>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</si>
  <si>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</si>
  <si>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</si>
  <si>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</si>
  <si>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</si>
  <si>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</si>
  <si>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</si>
  <si>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</si>
  <si>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</si>
  <si>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</si>
  <si>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</si>
  <si>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</si>
  <si>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</si>
  <si>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</si>
  <si>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</si>
  <si>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</si>
  <si>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</si>
  <si>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</si>
  <si>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</si>
  <si>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</si>
  <si>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</si>
  <si>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</si>
  <si>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</si>
  <si>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</si>
  <si>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</si>
  <si>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</si>
  <si>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</si>
  <si>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</si>
  <si>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</si>
  <si>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</si>
  <si>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</si>
  <si>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</si>
  <si>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</si>
  <si>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</si>
  <si>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</si>
  <si>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</si>
  <si>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</si>
  <si>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</si>
  <si>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</si>
  <si>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</si>
  <si>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</si>
  <si>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</si>
  <si>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</si>
  <si>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</si>
  <si>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</si>
  <si>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</si>
  <si>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</si>
  <si>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</si>
  <si>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</si>
  <si>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</si>
  <si>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</si>
  <si>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</si>
  <si>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</si>
  <si>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</si>
  <si>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</si>
  <si>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</si>
  <si>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</si>
  <si>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</si>
  <si>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</si>
  <si>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</si>
  <si>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</si>
  <si>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</si>
  <si>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</si>
  <si>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</si>
  <si>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</si>
  <si>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</si>
  <si>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</si>
  <si>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</si>
  <si>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</si>
  <si>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</si>
  <si>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</si>
  <si>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</si>
  <si>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</si>
  <si>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</si>
  <si>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</si>
  <si>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</si>
  <si>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</si>
  <si>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</si>
  <si>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</si>
  <si>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</si>
  <si>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</si>
  <si>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</si>
  <si>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</si>
  <si>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</si>
  <si>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</si>
  <si>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</si>
  <si>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</si>
  <si>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</si>
  <si>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</si>
  <si>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</si>
  <si>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</si>
  <si>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</si>
  <si>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</si>
  <si>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</si>
  <si>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</si>
  <si>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</si>
  <si>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</si>
  <si>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</si>
  <si>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</si>
  <si>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</si>
  <si>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</si>
  <si>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</si>
  <si>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</si>
  <si>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</si>
  <si>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</si>
  <si>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</si>
  <si>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</si>
  <si>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</si>
  <si>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</si>
  <si>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</si>
  <si>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</si>
  <si>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</si>
  <si>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</si>
  <si>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</si>
  <si>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</si>
  <si>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</si>
  <si>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</si>
  <si>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</si>
  <si>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</si>
  <si>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</si>
  <si>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</si>
  <si>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</si>
  <si>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</si>
  <si>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</si>
  <si>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</si>
  <si>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</si>
  <si>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</si>
  <si>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</si>
  <si>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</si>
  <si>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</si>
  <si>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</si>
  <si>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</si>
  <si>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</si>
  <si>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</si>
  <si>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</si>
  <si>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</si>
  <si>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</si>
  <si>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</si>
  <si>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</si>
  <si>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</si>
  <si>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</si>
  <si>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</si>
  <si>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</si>
  <si>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</si>
  <si>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</si>
  <si>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</si>
  <si>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</si>
  <si>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</si>
  <si>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</si>
  <si>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</si>
  <si>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</si>
  <si>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</si>
  <si>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</si>
  <si>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</si>
  <si>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</si>
  <si>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</si>
  <si>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</si>
  <si>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</si>
  <si>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</si>
  <si>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</si>
  <si>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</si>
  <si>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</si>
  <si>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</si>
  <si>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</si>
  <si>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</si>
  <si>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</si>
  <si>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</si>
  <si>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</si>
  <si>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</si>
  <si>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</si>
  <si>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</si>
  <si>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</si>
  <si>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</si>
  <si>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</si>
  <si>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</si>
  <si>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</si>
  <si>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</si>
  <si>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</si>
  <si>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</si>
  <si>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</si>
  <si>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</si>
  <si>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</si>
  <si>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</si>
  <si>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</si>
  <si>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</si>
  <si>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</si>
  <si>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</si>
  <si>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</si>
  <si>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</si>
  <si>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</si>
  <si>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</si>
  <si>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</si>
  <si>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</si>
  <si>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</si>
  <si>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</si>
  <si>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</si>
  <si>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</si>
  <si>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</si>
  <si>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</si>
  <si>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</si>
  <si>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</si>
  <si>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</si>
  <si>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</si>
  <si>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</si>
  <si>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</si>
  <si>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</si>
  <si>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</si>
  <si>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</si>
  <si>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</si>
  <si>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</si>
  <si>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</si>
  <si>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</si>
  <si>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</si>
  <si>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</si>
  <si>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</si>
  <si>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</si>
  <si>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</si>
  <si>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</si>
  <si>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</si>
  <si>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</si>
  <si>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</si>
  <si>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</si>
  <si>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</si>
  <si>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</si>
  <si>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</si>
  <si>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</si>
  <si>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</si>
  <si>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</si>
  <si>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</si>
  <si>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</si>
  <si>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</si>
  <si>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</si>
  <si>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</si>
  <si>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</si>
  <si>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</si>
  <si>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</si>
  <si>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</si>
  <si>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</si>
  <si>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</si>
  <si>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</si>
  <si>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</si>
  <si>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</si>
  <si>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</si>
  <si>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</si>
  <si>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</si>
  <si>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</si>
  <si>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</si>
  <si>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</si>
  <si>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</si>
  <si>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</si>
  <si>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</si>
  <si>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</si>
  <si>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</si>
  <si>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</si>
  <si>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</si>
  <si>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</si>
  <si>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</si>
  <si>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</si>
  <si>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</si>
  <si>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</si>
  <si>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</si>
  <si>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</si>
  <si>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</si>
  <si>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</si>
  <si>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</si>
  <si>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</si>
  <si>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</si>
  <si>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</si>
  <si>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</si>
  <si>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</si>
  <si>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</si>
  <si>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</si>
  <si>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</si>
  <si>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</si>
  <si>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</si>
  <si>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</si>
  <si>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</si>
  <si>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</si>
  <si>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</si>
  <si>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</si>
  <si>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</si>
  <si>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</si>
  <si>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</si>
  <si>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</si>
  <si>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</si>
  <si>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</si>
  <si>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</si>
  <si>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</si>
  <si>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</si>
  <si>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</si>
  <si>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</si>
  <si>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</si>
  <si>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</si>
  <si>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</si>
  <si>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</si>
  <si>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</si>
  <si>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</si>
  <si>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</si>
  <si>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</si>
  <si>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</si>
  <si>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</si>
  <si>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</si>
  <si>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</si>
  <si>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</si>
  <si>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</si>
  <si>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</si>
  <si>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</si>
  <si>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</si>
  <si>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</si>
  <si>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</si>
  <si>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</si>
  <si>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</si>
  <si>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</si>
  <si>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</si>
  <si>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</si>
  <si>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</si>
  <si>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</si>
  <si>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</si>
  <si>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</si>
  <si>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</si>
  <si>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</si>
  <si>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</si>
  <si>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</si>
  <si>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</si>
  <si>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</si>
  <si>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</si>
  <si>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</si>
  <si>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</si>
  <si>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</si>
  <si>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</si>
  <si>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</si>
  <si>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</si>
  <si>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</si>
  <si>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</si>
  <si>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</si>
  <si>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</si>
  <si>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</si>
  <si>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</si>
  <si>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</si>
  <si>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</si>
  <si>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</si>
  <si>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</si>
  <si>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</si>
  <si>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</si>
  <si>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</si>
  <si>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</si>
  <si>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</si>
  <si>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</si>
  <si>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</si>
  <si>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</si>
  <si>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</si>
  <si>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</si>
  <si>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</si>
  <si>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</si>
  <si>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</si>
  <si>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</si>
  <si>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</si>
  <si>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</si>
  <si>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</si>
  <si>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</si>
  <si>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</si>
  <si>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</si>
  <si>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</si>
  <si>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</si>
  <si>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</si>
  <si>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</si>
  <si>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</si>
  <si>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</si>
  <si>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</si>
  <si>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</si>
  <si>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</si>
  <si>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</si>
  <si>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</si>
  <si>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</si>
  <si>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</si>
  <si>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</si>
  <si>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</si>
  <si>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</si>
  <si>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</si>
  <si>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</si>
  <si>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</si>
  <si>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</si>
  <si>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</si>
  <si>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</si>
  <si>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</si>
  <si>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</si>
  <si>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</si>
  <si>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</si>
  <si>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</si>
  <si>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</si>
  <si>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</si>
  <si>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</si>
  <si>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</si>
  <si>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</si>
  <si>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</si>
  <si>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</si>
  <si>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</si>
  <si>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</si>
  <si>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</si>
  <si>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</si>
  <si>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</si>
  <si>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</si>
  <si>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</si>
  <si>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</si>
  <si>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</si>
  <si>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</si>
  <si>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</si>
  <si>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</si>
  <si>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</si>
  <si>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</si>
  <si>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</si>
  <si>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</si>
  <si>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</si>
  <si>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</si>
  <si>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</si>
  <si>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</si>
  <si>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</si>
  <si>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</si>
  <si>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</si>
  <si>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</si>
  <si>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</si>
  <si>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</si>
  <si>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</si>
  <si>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</si>
  <si>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</si>
  <si>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</si>
  <si>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</si>
  <si>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</si>
  <si>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</si>
  <si>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</si>
  <si>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</si>
  <si>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</si>
  <si>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</si>
  <si>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</si>
  <si>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</si>
  <si>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</si>
  <si>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</si>
  <si>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</si>
  <si>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</si>
  <si>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</si>
  <si>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</si>
  <si>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</si>
  <si>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</si>
  <si>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</si>
  <si>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</si>
  <si>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</si>
  <si>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</si>
  <si>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</si>
  <si>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</si>
  <si>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</si>
  <si>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</si>
  <si>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</si>
  <si>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</si>
  <si>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</si>
  <si>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</si>
  <si>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</si>
  <si>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</si>
  <si>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</si>
  <si>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</si>
  <si>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</si>
  <si>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</si>
  <si>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</si>
  <si>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</si>
  <si>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</si>
  <si>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</si>
  <si>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</si>
  <si>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</si>
  <si>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</si>
  <si>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</si>
  <si>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</si>
  <si>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</si>
  <si>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</si>
  <si>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</si>
  <si>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</si>
  <si>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</si>
  <si>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</si>
  <si>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</si>
  <si>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</si>
  <si>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</si>
  <si>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</si>
  <si>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</si>
  <si>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</si>
  <si>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</si>
  <si>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</si>
  <si>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</si>
  <si>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</si>
  <si>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</si>
  <si>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</si>
  <si>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</si>
  <si>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</si>
  <si>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</si>
  <si>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</si>
  <si>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</si>
  <si>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</si>
  <si>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</si>
  <si>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</si>
  <si>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</si>
  <si>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</si>
  <si>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</si>
  <si>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</si>
  <si>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</si>
  <si>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</si>
  <si>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</si>
  <si>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</si>
  <si>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</si>
  <si>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</si>
  <si>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</si>
  <si>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</si>
  <si>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</si>
  <si>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</si>
  <si>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</si>
  <si>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</si>
  <si>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</si>
  <si>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</si>
  <si>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</si>
  <si>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</si>
  <si>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</si>
  <si>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</si>
  <si>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</si>
  <si>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</si>
  <si>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</si>
  <si>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</si>
  <si>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</si>
  <si>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</si>
  <si>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</si>
  <si>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</si>
  <si>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</si>
  <si>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</si>
  <si>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</si>
  <si>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</si>
  <si>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</si>
  <si>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</si>
  <si>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</si>
  <si>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</si>
  <si>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</si>
  <si>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</si>
  <si>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</si>
  <si>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</si>
  <si>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</si>
  <si>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</si>
  <si>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</si>
  <si>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</si>
  <si>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</si>
  <si>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</si>
  <si>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</si>
  <si>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</si>
  <si>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</si>
  <si>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</si>
  <si>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</si>
  <si>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</si>
  <si>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</si>
  <si>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</si>
  <si>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</si>
  <si>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</si>
  <si>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</si>
  <si>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</si>
  <si>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</si>
  <si>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</si>
  <si>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</si>
  <si>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</si>
  <si>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</si>
  <si>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</si>
  <si>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</si>
  <si>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</si>
  <si>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</si>
  <si>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</si>
  <si>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</si>
  <si>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</si>
  <si>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</si>
  <si>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</si>
  <si>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</si>
  <si>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</si>
  <si>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</si>
  <si>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</si>
  <si>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</si>
  <si>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</si>
  <si>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</si>
  <si>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</si>
  <si>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</si>
  <si>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</si>
  <si>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</si>
  <si>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</si>
  <si>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</si>
  <si>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</si>
  <si>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</si>
  <si>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</si>
  <si>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</si>
  <si>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</si>
  <si>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</si>
  <si>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</si>
  <si>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</si>
  <si>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</si>
  <si>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</si>
  <si>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</si>
  <si>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</si>
  <si>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</si>
  <si>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</si>
  <si>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</si>
  <si>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</si>
  <si>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</si>
  <si>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</si>
  <si>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</si>
  <si>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</si>
  <si>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</si>
  <si>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</si>
  <si>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</si>
  <si>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</si>
  <si>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</si>
  <si>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</si>
  <si>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</si>
  <si>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</si>
  <si>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</si>
  <si>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</si>
  <si>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</si>
  <si>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</si>
  <si>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</si>
  <si>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</si>
  <si>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</si>
  <si>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</si>
  <si>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</si>
  <si>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</si>
  <si>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</si>
  <si>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</si>
  <si>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</si>
  <si>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</si>
  <si>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</si>
  <si>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</si>
  <si>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</si>
  <si>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</si>
  <si>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</si>
  <si>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</si>
  <si>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</si>
  <si>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</si>
  <si>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</si>
  <si>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</si>
  <si>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</si>
  <si>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</si>
  <si>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</si>
  <si>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</si>
  <si>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</si>
  <si>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</si>
  <si>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</si>
  <si>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</si>
  <si>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</si>
  <si>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</si>
  <si>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</si>
  <si>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</si>
  <si>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</si>
  <si>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</si>
  <si>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</si>
  <si>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</si>
  <si>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</si>
  <si>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</si>
  <si>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</si>
  <si>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</si>
  <si>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</si>
  <si>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</si>
  <si>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</si>
  <si>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</si>
  <si>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</si>
  <si>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</si>
  <si>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</si>
  <si>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</si>
  <si>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</si>
  <si>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</si>
  <si>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</si>
  <si>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</si>
  <si>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</si>
  <si>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</si>
  <si>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</si>
  <si>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</si>
  <si>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</si>
  <si>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</si>
  <si>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</si>
  <si>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</si>
  <si>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</si>
  <si>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</si>
  <si>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</si>
  <si>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</si>
  <si>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</si>
  <si>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</si>
  <si>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</si>
  <si>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</si>
  <si>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</si>
  <si>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</si>
  <si>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</si>
  <si>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</si>
  <si>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</si>
  <si>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</si>
  <si>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</si>
  <si>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</si>
  <si>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</si>
  <si>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</si>
  <si>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</si>
  <si>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</si>
  <si>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</si>
  <si>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</si>
  <si>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</si>
  <si>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</si>
  <si>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</si>
  <si>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</si>
  <si>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</si>
  <si>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</si>
  <si>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</si>
  <si>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</si>
  <si>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</si>
  <si>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</si>
  <si>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</si>
  <si>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</si>
  <si>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</si>
  <si>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</si>
  <si>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</si>
  <si>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</si>
  <si>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</si>
  <si>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</si>
  <si>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</si>
  <si>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</si>
  <si>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</si>
  <si>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</si>
  <si>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</si>
  <si>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</si>
  <si>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</si>
  <si>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</si>
  <si>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</si>
  <si>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</si>
  <si>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</si>
  <si>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</si>
  <si>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</si>
  <si>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</si>
  <si>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</si>
  <si>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</si>
  <si>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</si>
  <si>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</si>
  <si>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</si>
  <si>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</si>
  <si>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</si>
  <si>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</si>
  <si>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</si>
  <si>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</si>
  <si>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</si>
  <si>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</si>
  <si>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</si>
  <si>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</si>
  <si>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</si>
  <si>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</si>
  <si>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</si>
  <si>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</si>
  <si>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</si>
  <si>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</si>
  <si>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</si>
  <si>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</si>
  <si>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</si>
  <si>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</si>
  <si>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</si>
  <si>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</si>
  <si>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</si>
  <si>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</si>
  <si>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</si>
  <si>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</si>
  <si>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</si>
  <si>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</si>
  <si>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</si>
  <si>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</si>
  <si>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</si>
  <si>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</si>
  <si>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</si>
  <si>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</si>
  <si>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</si>
  <si>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</si>
  <si>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</si>
  <si>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</si>
  <si>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</si>
  <si>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</si>
  <si>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</si>
  <si>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</si>
  <si>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</si>
  <si>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</si>
  <si>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</si>
  <si>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</si>
  <si>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</si>
  <si>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</si>
  <si>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</si>
  <si>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</si>
  <si>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</si>
  <si>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</si>
  <si>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</si>
  <si>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</si>
  <si>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</si>
  <si>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</si>
  <si>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</si>
  <si>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</si>
  <si>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</si>
  <si>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</si>
  <si>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</si>
  <si>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</si>
  <si>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</si>
  <si>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</si>
  <si>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</si>
  <si>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</si>
  <si>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</si>
  <si>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</si>
  <si>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</si>
  <si>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</si>
  <si>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</si>
  <si>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</si>
  <si>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</si>
  <si>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</si>
  <si>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</si>
  <si>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</si>
  <si>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</si>
  <si>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</si>
  <si>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</si>
  <si>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</si>
  <si>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</si>
  <si>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</si>
  <si>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</si>
  <si>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</si>
  <si>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</si>
  <si>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</si>
  <si>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</si>
  <si>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</si>
  <si>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</si>
  <si>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</si>
  <si>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</si>
  <si>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</si>
  <si>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</si>
  <si>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</si>
  <si>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</si>
  <si>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</si>
  <si>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</si>
  <si>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</si>
  <si>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</si>
  <si>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</si>
  <si>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</si>
  <si>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</si>
  <si>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</si>
  <si>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</si>
  <si>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</si>
  <si>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</si>
  <si>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</si>
  <si>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</si>
  <si>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</si>
  <si>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</si>
  <si>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</si>
  <si>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</si>
  <si>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</si>
  <si>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</si>
  <si>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</si>
  <si>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</si>
  <si>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</si>
  <si>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</si>
  <si>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</si>
  <si>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</si>
  <si>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</si>
  <si>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</si>
  <si>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</si>
  <si>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</si>
  <si>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</si>
  <si>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</si>
  <si>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</si>
  <si>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</si>
  <si>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</si>
  <si>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</si>
  <si>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</si>
  <si>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</si>
  <si>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</si>
  <si>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</si>
  <si>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</si>
  <si>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</si>
  <si>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</si>
  <si>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</si>
  <si>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</si>
  <si>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</si>
  <si>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</si>
  <si>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</si>
  <si>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</si>
  <si>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</si>
  <si>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</si>
  <si>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</si>
  <si>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</si>
  <si>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</si>
  <si>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</si>
  <si>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</si>
  <si>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</si>
  <si>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</si>
  <si>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</si>
  <si>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</si>
  <si>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</si>
  <si>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</si>
  <si>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</si>
  <si>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</si>
  <si>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</si>
  <si>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</si>
  <si>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</si>
  <si>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</si>
  <si>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</si>
  <si>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</si>
  <si>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</si>
  <si>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</si>
  <si>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</si>
  <si>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</si>
  <si>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</si>
  <si>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</si>
  <si>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</si>
  <si>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</si>
  <si>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</si>
  <si>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</si>
  <si>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</si>
  <si>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</si>
  <si>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</si>
  <si>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</si>
  <si>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</si>
  <si>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</si>
  <si>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</si>
  <si>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</si>
  <si>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</si>
  <si>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</si>
  <si>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</si>
  <si>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</si>
  <si>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</si>
  <si>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</si>
  <si>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</si>
  <si>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</si>
  <si>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</si>
  <si>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</si>
  <si>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</si>
  <si>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</si>
  <si>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</si>
  <si>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</si>
  <si>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</si>
  <si>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</si>
  <si>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</si>
  <si>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</si>
  <si>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</si>
  <si>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</si>
  <si>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</si>
  <si>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</si>
  <si>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</si>
  <si>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</si>
  <si>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</si>
  <si>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</si>
  <si>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</si>
  <si>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</si>
  <si>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</si>
  <si>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</si>
  <si>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</si>
  <si>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</si>
  <si>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</si>
  <si>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</si>
  <si>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</si>
  <si>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</si>
  <si>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</si>
  <si>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</si>
  <si>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</si>
  <si>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</si>
  <si>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</si>
  <si>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</si>
  <si>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</si>
  <si>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</si>
  <si>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</si>
  <si>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</si>
  <si>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</si>
  <si>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</si>
  <si>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</si>
  <si>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</si>
  <si>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</si>
  <si>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</si>
  <si>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</si>
  <si>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</si>
  <si>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</si>
  <si>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</si>
  <si>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</si>
  <si>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</si>
  <si>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</si>
  <si>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</si>
  <si>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</si>
  <si>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</si>
  <si>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</si>
  <si>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</si>
  <si>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</si>
  <si>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</si>
  <si>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</si>
  <si>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</si>
  <si>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</si>
  <si>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</si>
  <si>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</si>
  <si>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</si>
  <si>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</si>
  <si>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</si>
  <si>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</si>
  <si>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</si>
  <si>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</si>
  <si>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</si>
  <si>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</si>
  <si>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</si>
  <si>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</si>
  <si>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</si>
  <si>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</si>
  <si>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</si>
  <si>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</si>
  <si>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</si>
  <si>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</si>
  <si>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</si>
  <si>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</si>
  <si>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</si>
  <si>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</si>
  <si>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</si>
  <si>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</si>
  <si>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</si>
  <si>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</si>
  <si>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</si>
  <si>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</si>
  <si>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</si>
  <si>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</si>
  <si>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</si>
  <si>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</si>
  <si>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</si>
  <si>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</si>
  <si>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</si>
  <si>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</si>
  <si>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</si>
  <si>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</si>
  <si>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</si>
  <si>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</si>
  <si>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</si>
  <si>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</si>
  <si>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</si>
  <si>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</si>
  <si>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</si>
  <si>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</si>
  <si>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</si>
  <si>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</si>
  <si>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</si>
  <si>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</si>
  <si>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</si>
  <si>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</si>
  <si>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</si>
  <si>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</si>
  <si>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</si>
  <si>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</si>
  <si>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</si>
  <si>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</si>
  <si>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</si>
  <si>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</si>
  <si>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</si>
  <si>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</si>
  <si>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</si>
  <si>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</si>
  <si>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</si>
  <si>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</si>
  <si>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</si>
  <si>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</si>
  <si>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</si>
  <si>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</si>
  <si>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</si>
  <si>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</si>
  <si>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</si>
  <si>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</si>
  <si>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</si>
  <si>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</si>
  <si>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</si>
  <si>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</si>
  <si>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</si>
  <si>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</si>
  <si>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</si>
  <si>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</si>
  <si>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</si>
  <si>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</si>
  <si>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</si>
  <si>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</si>
  <si>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</si>
  <si>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</si>
  <si>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</si>
  <si>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</si>
  <si>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</si>
  <si>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</si>
  <si>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</si>
  <si>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</si>
  <si>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</si>
  <si>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</si>
  <si>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</si>
  <si>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</si>
  <si>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</si>
  <si>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</si>
  <si>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</si>
  <si>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</si>
  <si>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</si>
  <si>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</si>
  <si>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</si>
  <si>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</si>
  <si>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</si>
  <si>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</si>
  <si>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</si>
  <si>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</si>
  <si>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</si>
  <si>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</si>
  <si>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</si>
  <si>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</si>
  <si>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</si>
  <si>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</si>
  <si>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</si>
  <si>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</si>
  <si>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</si>
  <si>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</si>
  <si>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</si>
  <si>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</si>
  <si>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</si>
  <si>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</si>
  <si>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</si>
  <si>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</si>
  <si>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</si>
  <si>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</si>
  <si>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</si>
  <si>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</si>
  <si>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</si>
  <si>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</si>
  <si>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</si>
  <si>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</si>
  <si>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</si>
  <si>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</si>
  <si>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</si>
  <si>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</si>
  <si>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</si>
  <si>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</si>
  <si>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</si>
  <si>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</si>
  <si>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</si>
  <si>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</si>
  <si>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</si>
  <si>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</si>
  <si>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</si>
  <si>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</si>
  <si>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</si>
  <si>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</si>
  <si>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</si>
  <si>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</si>
  <si>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</si>
  <si>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</si>
  <si>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</si>
  <si>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</si>
  <si>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</si>
  <si>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</si>
  <si>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</si>
  <si>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</si>
  <si>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</si>
  <si>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</si>
  <si>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</si>
  <si>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</si>
  <si>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</si>
  <si>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</si>
  <si>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</si>
  <si>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</si>
  <si>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</si>
  <si>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</si>
  <si>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</si>
  <si>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</si>
  <si>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</si>
  <si>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</si>
  <si>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</si>
  <si>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</si>
  <si>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</si>
  <si>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</si>
  <si>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</si>
  <si>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</si>
  <si>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</si>
  <si>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</si>
  <si>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</si>
  <si>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</si>
  <si>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</si>
  <si>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</si>
  <si>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</si>
  <si>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</si>
  <si>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</si>
  <si>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</si>
  <si>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</si>
  <si>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</si>
  <si>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</si>
  <si>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</si>
  <si>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</si>
  <si>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</si>
  <si>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</si>
  <si>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</si>
  <si>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</si>
  <si>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</si>
  <si>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</si>
  <si>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</si>
  <si>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</si>
  <si>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</si>
  <si>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</si>
  <si>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</si>
  <si>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</si>
  <si>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</si>
  <si>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</si>
  <si>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</si>
  <si>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</si>
  <si>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</si>
  <si>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</si>
  <si>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</si>
  <si>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</si>
  <si>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</si>
  <si>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</si>
  <si>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</si>
  <si>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</si>
  <si>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</si>
  <si>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</si>
  <si>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</si>
  <si>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</si>
  <si>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</si>
  <si>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</si>
  <si>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</si>
  <si>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</si>
  <si>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</si>
  <si>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</si>
  <si>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</si>
  <si>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</si>
  <si>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</si>
  <si>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</si>
  <si>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</si>
  <si>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</si>
  <si>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</si>
  <si>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</si>
  <si>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</si>
  <si>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</si>
  <si>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</si>
  <si>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</si>
  <si>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</si>
  <si>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</si>
  <si>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</si>
  <si>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</si>
  <si>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</si>
  <si>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</si>
  <si>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</si>
  <si>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</si>
  <si>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</si>
  <si>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</si>
  <si>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</si>
  <si>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</si>
  <si>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</si>
  <si>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</si>
  <si>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</si>
  <si>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</si>
  <si>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</si>
  <si>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</si>
  <si>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</si>
  <si>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</si>
  <si>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</si>
  <si>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</si>
  <si>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</si>
  <si>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</si>
  <si>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</si>
  <si>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</si>
  <si>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</si>
  <si>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</si>
  <si>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</si>
  <si>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</si>
  <si>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</si>
  <si>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</si>
  <si>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</si>
  <si>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</si>
  <si>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</si>
  <si>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</si>
  <si>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</si>
  <si>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</si>
  <si>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</si>
  <si>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</si>
  <si>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</si>
  <si>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</si>
  <si>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</si>
  <si>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</si>
  <si>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</si>
  <si>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</si>
  <si>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</si>
  <si>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</si>
  <si>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</si>
  <si>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</si>
  <si>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</si>
  <si>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</si>
  <si>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</si>
  <si>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</si>
  <si>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</si>
  <si>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</si>
  <si>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</si>
  <si>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</si>
  <si>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</si>
  <si>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</si>
  <si>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</si>
  <si>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</si>
  <si>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</si>
  <si>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</si>
  <si>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</si>
  <si>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</si>
  <si>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</si>
  <si>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</si>
  <si>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</si>
  <si>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</si>
  <si>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</si>
  <si>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</si>
  <si>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</si>
  <si>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</si>
  <si>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</si>
  <si>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</si>
  <si>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</si>
  <si>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</si>
  <si>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</si>
  <si>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</si>
  <si>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</si>
  <si>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</si>
  <si>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</si>
  <si>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</si>
  <si>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</si>
  <si>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</si>
  <si>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</si>
  <si>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</si>
  <si>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</si>
  <si>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</si>
  <si>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</si>
  <si>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</si>
  <si>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</si>
  <si>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</si>
  <si>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</si>
  <si>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</si>
  <si>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</si>
  <si>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</si>
  <si>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</si>
  <si>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</si>
  <si>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</si>
  <si>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</si>
  <si>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</si>
  <si>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</si>
  <si>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</si>
  <si>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</si>
  <si>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</si>
  <si>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</si>
  <si>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</si>
  <si>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</si>
  <si>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</si>
  <si>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</si>
  <si>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</si>
  <si>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</si>
  <si>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</si>
  <si>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</si>
  <si>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</si>
  <si>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</si>
  <si>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</si>
  <si>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</si>
  <si>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</si>
  <si>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</si>
  <si>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</si>
  <si>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</si>
  <si>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</si>
  <si>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</si>
  <si>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</si>
  <si>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</si>
  <si>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</si>
  <si>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</si>
  <si>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</si>
  <si>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</si>
  <si>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</si>
  <si>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</si>
  <si>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</si>
  <si>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</si>
  <si>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</si>
  <si>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</si>
  <si>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</si>
  <si>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</si>
  <si>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</si>
  <si>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</si>
  <si>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</si>
  <si>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</si>
  <si>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</si>
  <si>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</si>
  <si>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</si>
  <si>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</si>
  <si>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</si>
  <si>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</si>
  <si>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</si>
  <si>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</si>
  <si>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</si>
  <si>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</si>
  <si>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</si>
  <si>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</si>
  <si>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</si>
  <si>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</si>
  <si>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</si>
  <si>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</si>
  <si>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</si>
  <si>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</si>
  <si>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</si>
  <si>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</si>
  <si>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</si>
  <si>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</si>
  <si>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</si>
  <si>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</si>
  <si>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</si>
  <si>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</si>
  <si>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</si>
  <si>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</si>
  <si>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</si>
  <si>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</si>
  <si>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</si>
  <si>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</si>
  <si>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</si>
  <si>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</si>
  <si>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</si>
  <si>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</si>
  <si>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</si>
  <si>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</si>
  <si>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</si>
  <si>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</si>
  <si>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</si>
  <si>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</si>
  <si>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</si>
  <si>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</si>
  <si>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</si>
  <si>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</si>
  <si>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</si>
  <si>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</si>
  <si>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</si>
  <si>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</si>
  <si>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</si>
  <si>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</si>
  <si>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</si>
  <si>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</si>
  <si>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</si>
  <si>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</si>
  <si>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</si>
  <si>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</si>
  <si>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</si>
  <si>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</si>
  <si>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</si>
  <si>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</si>
  <si>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</si>
  <si>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</si>
  <si>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</si>
  <si>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</si>
  <si>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</si>
  <si>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</si>
  <si>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</si>
  <si>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</si>
  <si>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</si>
  <si>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</si>
  <si>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</si>
  <si>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</si>
  <si>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</si>
  <si>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</si>
  <si>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</si>
  <si>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</si>
  <si>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</si>
  <si>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</si>
  <si>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</si>
  <si>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</si>
  <si>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</si>
  <si>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</si>
  <si>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</si>
  <si>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</si>
  <si>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</si>
  <si>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</si>
  <si>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</si>
  <si>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</si>
  <si>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</si>
  <si>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</si>
  <si>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</si>
  <si>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</si>
  <si>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</si>
  <si>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</si>
  <si>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</si>
  <si>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</si>
  <si>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</si>
  <si>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</si>
  <si>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</si>
  <si>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</si>
  <si>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</si>
  <si>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</si>
  <si>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</si>
  <si>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</si>
  <si>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</si>
  <si>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</si>
  <si>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</si>
  <si>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</si>
  <si>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</si>
  <si>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</si>
  <si>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</si>
  <si>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</si>
  <si>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</si>
  <si>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</si>
  <si>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</si>
  <si>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</si>
  <si>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</si>
  <si>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</si>
  <si>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</si>
  <si>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</si>
  <si>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</si>
  <si>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</si>
  <si>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</si>
  <si>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</si>
  <si>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</si>
  <si>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</si>
  <si>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</si>
  <si>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</si>
  <si>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</si>
  <si>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</si>
  <si>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</si>
  <si>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</si>
  <si>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</si>
  <si>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</si>
  <si>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</si>
  <si>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</si>
  <si>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</si>
  <si>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</si>
  <si>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</si>
  <si>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</si>
  <si>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</si>
  <si>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</si>
  <si>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</si>
  <si>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</si>
  <si>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</si>
  <si>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</si>
  <si>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</si>
  <si>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</si>
  <si>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</si>
  <si>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</si>
  <si>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</si>
  <si>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</si>
  <si>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</si>
  <si>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</si>
  <si>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</si>
  <si>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</si>
  <si>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</si>
  <si>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</si>
  <si>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</si>
  <si>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</si>
  <si>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</si>
  <si>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</si>
  <si>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</si>
  <si>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</si>
  <si>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</si>
  <si>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</si>
  <si>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</si>
  <si>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</si>
  <si>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</si>
  <si>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</si>
  <si>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</si>
  <si>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</si>
  <si>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</si>
  <si>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</si>
  <si>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</si>
  <si>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</si>
  <si>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</si>
  <si>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</si>
  <si>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</si>
  <si>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</si>
  <si>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</si>
  <si>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</si>
  <si>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</si>
  <si>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</si>
  <si>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</si>
  <si>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</si>
  <si>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</si>
  <si>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</si>
  <si>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</si>
  <si>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</si>
  <si>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</si>
  <si>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</si>
  <si>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</si>
  <si>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</si>
  <si>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</si>
  <si>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</si>
  <si>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</si>
  <si>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</si>
  <si>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</si>
  <si>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</si>
  <si>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</si>
  <si>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</si>
  <si>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</si>
  <si>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</si>
  <si>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</si>
  <si>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</si>
  <si>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</si>
  <si>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</si>
  <si>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</si>
  <si>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</si>
  <si>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</si>
  <si>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</si>
  <si>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</si>
  <si>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</si>
  <si>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</si>
  <si>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</si>
  <si>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</si>
  <si>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</si>
  <si>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</si>
  <si>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</si>
  <si>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</si>
  <si>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</si>
  <si>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</si>
  <si>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</si>
  <si>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</si>
  <si>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</si>
  <si>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</si>
  <si>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</si>
  <si>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</si>
  <si>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</si>
  <si>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</si>
  <si>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</si>
  <si>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</si>
  <si>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</si>
  <si>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</si>
  <si>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</si>
  <si>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</si>
  <si>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</si>
  <si>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</si>
  <si>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</si>
  <si>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</si>
  <si>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</si>
  <si>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</si>
  <si>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</si>
  <si>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</si>
  <si>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</si>
  <si>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</si>
  <si>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</si>
  <si>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</si>
  <si>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</si>
  <si>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</si>
  <si>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</si>
  <si>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</si>
  <si>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</si>
  <si>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</si>
  <si>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</si>
  <si>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</si>
  <si>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</si>
  <si>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</si>
  <si>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</si>
  <si>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</si>
  <si>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</si>
  <si>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</si>
  <si>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</si>
  <si>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</si>
  <si>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</si>
  <si>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</si>
  <si>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</si>
  <si>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</si>
  <si>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</si>
  <si>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</si>
  <si>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</si>
  <si>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</si>
  <si>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</si>
  <si>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</si>
  <si>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</si>
  <si>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</si>
  <si>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</si>
  <si>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</si>
  <si>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</si>
  <si>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</si>
  <si>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</si>
  <si>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</si>
  <si>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</si>
  <si>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</si>
  <si>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</si>
  <si>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</si>
  <si>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</si>
  <si>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</si>
  <si>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</si>
  <si>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</si>
  <si>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</si>
  <si>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</si>
  <si>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</si>
  <si>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</si>
  <si>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</si>
  <si>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</si>
  <si>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</si>
  <si>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</si>
  <si>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</si>
  <si>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</si>
  <si>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</si>
  <si>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</si>
  <si>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</si>
  <si>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</si>
  <si>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</si>
  <si>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</si>
  <si>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</si>
  <si>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</si>
  <si>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</si>
  <si>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</si>
  <si>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</si>
  <si>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</si>
  <si>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</si>
  <si>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</si>
  <si>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</si>
  <si>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</si>
  <si>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</si>
  <si>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</si>
  <si>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</si>
  <si>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</si>
  <si>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</si>
  <si>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</si>
  <si>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</si>
  <si>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</si>
  <si>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</si>
  <si>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</si>
  <si>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</si>
  <si>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</si>
  <si>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</si>
  <si>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</si>
  <si>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</si>
  <si>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</si>
  <si>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</si>
  <si>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</si>
  <si>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</si>
  <si>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</si>
  <si>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</si>
  <si>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</si>
  <si>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</si>
  <si>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</si>
  <si>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</si>
  <si>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</si>
  <si>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</si>
  <si>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</si>
  <si>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</si>
  <si>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</si>
  <si>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</si>
  <si>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</si>
  <si>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</si>
  <si>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</si>
  <si>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</si>
  <si>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</si>
  <si>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</si>
  <si>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</si>
  <si>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</si>
  <si>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</si>
  <si>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</si>
  <si>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</si>
  <si>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</si>
  <si>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</si>
  <si>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</si>
  <si>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</si>
  <si>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</si>
  <si>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</si>
  <si>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</si>
  <si>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</si>
  <si>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</si>
  <si>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</si>
  <si>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</si>
  <si>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</si>
  <si>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</si>
  <si>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</si>
  <si>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</si>
  <si>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</si>
  <si>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</si>
  <si>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</si>
  <si>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</si>
  <si>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</si>
  <si>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</si>
  <si>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</si>
  <si>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</si>
  <si>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</si>
  <si>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</si>
  <si>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</si>
  <si>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</si>
  <si>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</si>
  <si>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</si>
  <si>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</si>
  <si>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</si>
  <si>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</si>
  <si>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</si>
  <si>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</si>
  <si>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</si>
  <si>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</si>
  <si>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</si>
  <si>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</si>
  <si>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</si>
  <si>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</si>
  <si>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</si>
  <si>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</si>
  <si>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</si>
  <si>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</si>
  <si>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</si>
  <si>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</si>
  <si>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</si>
  <si>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</si>
  <si>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</si>
  <si>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</si>
  <si>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</si>
  <si>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</si>
  <si>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</si>
  <si>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</si>
  <si>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</si>
  <si>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</si>
  <si>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</si>
  <si>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</si>
  <si>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</si>
  <si>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</si>
  <si>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</si>
  <si>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</si>
  <si>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</si>
  <si>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</si>
  <si>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</si>
  <si>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</si>
  <si>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</si>
  <si>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</si>
  <si>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</si>
  <si>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</si>
  <si>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</si>
  <si>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</si>
  <si>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</si>
  <si>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</si>
  <si>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</si>
  <si>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</si>
  <si>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</si>
  <si>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</si>
  <si>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</si>
  <si>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</si>
  <si>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</si>
  <si>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</si>
  <si>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</si>
  <si>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</si>
  <si>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</si>
  <si>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</si>
  <si>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</si>
  <si>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</si>
  <si>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</si>
  <si>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</si>
  <si>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</si>
  <si>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</si>
  <si>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</si>
  <si>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</si>
  <si>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</si>
  <si>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</si>
  <si>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</si>
  <si>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</si>
  <si>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</si>
  <si>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</si>
  <si>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</si>
  <si>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</si>
  <si>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</si>
  <si>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</si>
  <si>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</si>
  <si>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</si>
  <si>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</si>
  <si>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</si>
  <si>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</si>
  <si>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</si>
  <si>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</si>
  <si>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</si>
  <si>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</si>
  <si>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</si>
  <si>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</si>
  <si>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</si>
  <si>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</si>
  <si>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</si>
  <si>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</si>
  <si>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</si>
  <si>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</si>
  <si>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</si>
  <si>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</si>
  <si>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</si>
  <si>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</si>
  <si>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</si>
  <si>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</si>
  <si>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</si>
  <si>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</si>
  <si>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</si>
  <si>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</si>
  <si>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</si>
  <si>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</si>
  <si>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</si>
  <si>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</si>
  <si>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</si>
  <si>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</si>
  <si>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</si>
  <si>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</si>
  <si>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</si>
  <si>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</si>
  <si>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</si>
  <si>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</si>
  <si>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</si>
  <si>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</si>
  <si>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</si>
  <si>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</si>
  <si>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</si>
  <si>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</si>
  <si>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</si>
  <si>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</si>
  <si>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</si>
  <si>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</si>
  <si>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</si>
  <si>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</si>
  <si>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</si>
  <si>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</si>
  <si>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</si>
  <si>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</si>
  <si>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</si>
  <si>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</si>
  <si>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</si>
  <si>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</si>
  <si>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</si>
  <si>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</si>
  <si>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</si>
  <si>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</si>
  <si>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</si>
  <si>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</si>
  <si>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</si>
  <si>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</si>
  <si>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</si>
  <si>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</si>
  <si>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</si>
  <si>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</si>
  <si>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</si>
  <si>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</si>
  <si>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</si>
  <si>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</si>
  <si>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</si>
  <si>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</si>
  <si>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</si>
  <si>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</si>
  <si>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</si>
  <si>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</si>
  <si>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</si>
  <si>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</si>
  <si>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</si>
  <si>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</si>
  <si>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</si>
  <si>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</si>
  <si>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</si>
  <si>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</si>
  <si>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</si>
  <si>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</si>
  <si>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</si>
  <si>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</si>
  <si>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</si>
  <si>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</si>
  <si>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</si>
  <si>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</si>
  <si>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</si>
  <si>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</si>
  <si>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</si>
  <si>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</si>
  <si>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</si>
  <si>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</si>
  <si>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</si>
  <si>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</si>
  <si>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</si>
  <si>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</si>
  <si>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</si>
  <si>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</si>
  <si>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</si>
  <si>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</si>
  <si>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</si>
  <si>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</si>
  <si>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</si>
  <si>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</si>
  <si>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</si>
  <si>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</si>
  <si>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</si>
  <si>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</si>
  <si>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</si>
  <si>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</si>
  <si>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</si>
  <si>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</si>
  <si>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</si>
  <si>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</si>
  <si>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</si>
  <si>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</si>
  <si>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</si>
  <si>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</si>
  <si>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</si>
  <si>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</si>
  <si>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</si>
  <si>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</si>
  <si>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</si>
  <si>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</si>
  <si>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</si>
  <si>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</si>
  <si>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</si>
  <si>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</si>
  <si>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</si>
  <si>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</si>
  <si>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</si>
  <si>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</si>
  <si>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</si>
  <si>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</si>
  <si>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</si>
  <si>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</si>
  <si>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</si>
  <si>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</si>
  <si>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</si>
  <si>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</si>
  <si>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</si>
  <si>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</si>
  <si>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</si>
  <si>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</si>
  <si>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</si>
  <si>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</si>
  <si>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</si>
  <si>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</si>
  <si>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</si>
  <si>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</si>
  <si>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</si>
  <si>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</si>
  <si>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</si>
  <si>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</si>
  <si>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</si>
  <si>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</si>
  <si>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</si>
  <si>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</si>
  <si>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</si>
  <si>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</si>
  <si>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</si>
  <si>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</si>
  <si>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</si>
  <si>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</si>
  <si>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</si>
  <si>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</si>
  <si>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</si>
  <si>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</si>
  <si>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</si>
  <si>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</si>
  <si>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</si>
  <si>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</si>
  <si>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</si>
  <si>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</si>
  <si>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</si>
  <si>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</si>
  <si>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</si>
  <si>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</si>
  <si>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</si>
  <si>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</si>
  <si>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</si>
  <si>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</si>
  <si>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</si>
  <si>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</si>
  <si>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</si>
  <si>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</si>
  <si>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</si>
  <si>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</si>
  <si>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</si>
  <si>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</si>
  <si>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</si>
  <si>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</si>
  <si>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</si>
  <si>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</si>
  <si>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</si>
  <si>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</si>
  <si>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</si>
  <si>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</si>
  <si>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</si>
  <si>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</si>
  <si>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</si>
  <si>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</si>
  <si>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</si>
  <si>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</si>
  <si>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</si>
  <si>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</si>
  <si>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</si>
  <si>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</si>
  <si>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</si>
  <si>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</si>
  <si>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</si>
  <si>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</si>
  <si>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</si>
  <si>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</si>
  <si>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</si>
  <si>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</si>
  <si>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</si>
  <si>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</si>
  <si>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</si>
  <si>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</si>
  <si>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</si>
  <si>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</si>
  <si>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</si>
  <si>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</si>
  <si>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</si>
  <si>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</si>
  <si>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</si>
  <si>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</si>
  <si>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</si>
  <si>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</si>
  <si>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</si>
  <si>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</si>
  <si>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</si>
  <si>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</si>
  <si>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</si>
  <si>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</si>
  <si>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</si>
  <si>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</si>
  <si>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</si>
  <si>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</si>
  <si>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</si>
  <si>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</si>
  <si>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</si>
  <si>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</si>
  <si>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</si>
  <si>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</si>
  <si>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</si>
  <si>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</si>
  <si>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</si>
  <si>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</si>
  <si>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</si>
  <si>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</si>
  <si>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</si>
  <si>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</si>
  <si>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</si>
  <si>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</si>
  <si>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</si>
  <si>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</si>
  <si>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</si>
  <si>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</si>
  <si>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</si>
  <si>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</si>
  <si>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</si>
  <si>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</si>
  <si>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</si>
  <si>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</si>
  <si>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</si>
  <si>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</si>
  <si>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</si>
  <si>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</si>
  <si>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</si>
  <si>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</si>
  <si>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</si>
  <si>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</si>
  <si>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</si>
  <si>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</si>
  <si>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</si>
  <si>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</si>
  <si>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</si>
  <si>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</si>
  <si>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</si>
  <si>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</si>
  <si>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</si>
  <si>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</si>
  <si>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</si>
  <si>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</si>
  <si>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</si>
  <si>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</si>
  <si>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</si>
  <si>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</si>
  <si>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</si>
  <si>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</si>
  <si>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</si>
  <si>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</si>
  <si>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</si>
  <si>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</si>
  <si>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</si>
  <si>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</si>
  <si>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</si>
  <si>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</si>
  <si>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</si>
  <si>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</si>
  <si>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</si>
  <si>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</si>
  <si>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</si>
  <si>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</si>
  <si>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</si>
  <si>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</si>
  <si>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</si>
  <si>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</si>
  <si>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</si>
  <si>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</si>
  <si>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</si>
  <si>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</si>
  <si>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</si>
  <si>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</si>
  <si>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</si>
  <si>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</si>
  <si>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</si>
  <si>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</si>
  <si>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</si>
  <si>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</si>
  <si>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</si>
  <si>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</si>
  <si>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</si>
  <si>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</si>
  <si>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</si>
  <si>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</si>
  <si>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</si>
  <si>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</si>
  <si>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</si>
  <si>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</si>
  <si>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</si>
  <si>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</si>
  <si>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</si>
  <si>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</si>
  <si>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</si>
  <si>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</si>
  <si>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</si>
  <si>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</si>
  <si>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</si>
  <si>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</si>
  <si>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</si>
  <si>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</si>
  <si>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</si>
  <si>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</si>
  <si>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</si>
  <si>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</si>
  <si>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</si>
  <si>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</si>
  <si>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</si>
  <si>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</si>
  <si>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</si>
  <si>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</si>
  <si>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</si>
  <si>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</si>
  <si>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</si>
  <si>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</si>
  <si>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</si>
  <si>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</si>
  <si>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</si>
  <si>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</si>
  <si>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</si>
  <si>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</si>
  <si>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</si>
  <si>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</si>
  <si>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</si>
  <si>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</si>
  <si>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</si>
  <si>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</si>
  <si>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</si>
  <si>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</si>
  <si>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</si>
  <si>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</si>
  <si>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</si>
  <si>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</si>
  <si>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</si>
  <si>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</si>
  <si>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</si>
  <si>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</si>
  <si>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</si>
  <si>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</si>
  <si>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</si>
  <si>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</si>
  <si>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</si>
  <si>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</si>
  <si>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</si>
  <si>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</si>
  <si>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</si>
  <si>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</si>
  <si>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</si>
  <si>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</si>
  <si>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</si>
  <si>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</si>
  <si>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</si>
  <si>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</si>
  <si>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</si>
  <si>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</si>
  <si>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</si>
  <si>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</si>
  <si>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</si>
  <si>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</si>
  <si>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</si>
  <si>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</si>
  <si>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</si>
  <si>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</si>
  <si>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</si>
  <si>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</si>
  <si>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</si>
  <si>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</si>
  <si>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</si>
  <si>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</si>
  <si>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</si>
  <si>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</si>
  <si>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</si>
  <si>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</si>
  <si>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</si>
  <si>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</si>
  <si>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</si>
  <si>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</si>
  <si>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</si>
  <si>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</si>
  <si>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</si>
  <si>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</si>
  <si>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</si>
  <si>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</si>
  <si>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</si>
  <si>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</si>
  <si>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</si>
  <si>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</si>
  <si>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</si>
  <si>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</si>
  <si>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</si>
  <si>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</si>
  <si>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</si>
  <si>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</si>
  <si>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</si>
  <si>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</si>
  <si>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</si>
  <si>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</si>
  <si>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</si>
  <si>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</si>
  <si>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</si>
  <si>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</si>
  <si>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</si>
  <si>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</si>
  <si>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</si>
  <si>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</si>
  <si>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</si>
  <si>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</si>
  <si>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</si>
  <si>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</si>
  <si>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</si>
  <si>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</si>
  <si>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</si>
  <si>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</si>
  <si>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</si>
  <si>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</si>
  <si>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</si>
  <si>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</si>
  <si>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</si>
  <si>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</si>
  <si>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</si>
  <si>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</si>
  <si>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</si>
  <si>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</si>
  <si>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</si>
  <si>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</si>
  <si>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</si>
  <si>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</si>
  <si>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</si>
  <si>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</si>
  <si>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</si>
  <si>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</si>
  <si>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</si>
  <si>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</si>
  <si>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</si>
  <si>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</si>
  <si>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</si>
  <si>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</si>
  <si>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</si>
  <si>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</si>
  <si>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</si>
  <si>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</si>
  <si>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</si>
  <si>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</si>
  <si>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</si>
  <si>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</si>
  <si>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</si>
  <si>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</si>
  <si>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</si>
  <si>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</si>
  <si>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</si>
  <si>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</si>
  <si>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</si>
  <si>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</si>
  <si>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</si>
  <si>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</si>
  <si>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</si>
  <si>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</si>
  <si>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</si>
  <si>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</si>
  <si>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</si>
  <si>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</si>
  <si>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</si>
  <si>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</si>
  <si>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</si>
  <si>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</si>
  <si>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</si>
  <si>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</si>
  <si>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</si>
  <si>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</si>
  <si>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</si>
  <si>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</si>
  <si>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</si>
  <si>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</si>
  <si>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</si>
  <si>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</si>
  <si>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</si>
  <si>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</si>
  <si>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</si>
  <si>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</si>
  <si>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</si>
  <si>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</si>
  <si>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</si>
  <si>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</si>
  <si>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</si>
  <si>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</si>
  <si>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</si>
  <si>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</si>
  <si>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</si>
  <si>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</si>
  <si>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</si>
  <si>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</si>
  <si>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</si>
  <si>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</si>
  <si>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</si>
  <si>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</si>
  <si>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</si>
  <si>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</si>
  <si>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</si>
  <si>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</si>
  <si>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</si>
  <si>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</si>
  <si>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</si>
  <si>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</si>
  <si>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</si>
  <si>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</si>
  <si>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</si>
  <si>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</si>
  <si>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</si>
  <si>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</si>
  <si>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</si>
  <si>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</si>
  <si>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</si>
  <si>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</si>
  <si>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</si>
  <si>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</si>
  <si>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</si>
  <si>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</si>
  <si>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</si>
  <si>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</si>
  <si>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</si>
  <si>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</si>
  <si>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</si>
  <si>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</si>
  <si>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</si>
  <si>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</si>
  <si>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</si>
  <si>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</si>
  <si>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</si>
  <si>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</si>
  <si>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</si>
  <si>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</si>
  <si>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</si>
  <si>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</si>
  <si>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</si>
  <si>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</si>
  <si>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</si>
  <si>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</si>
  <si>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</si>
  <si>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</si>
  <si>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</si>
  <si>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</si>
  <si>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</si>
  <si>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</si>
  <si>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</si>
  <si>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</si>
  <si>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</si>
  <si>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</si>
  <si>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</si>
  <si>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</si>
  <si>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</si>
  <si>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</si>
  <si>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</si>
  <si>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</si>
  <si>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</si>
  <si>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</si>
  <si>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</si>
  <si>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</si>
  <si>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</si>
  <si>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</si>
  <si>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</si>
  <si>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</si>
  <si>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</si>
  <si>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</si>
  <si>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</si>
  <si>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</si>
  <si>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</si>
  <si>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</si>
  <si>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</si>
  <si>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</si>
  <si>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</si>
  <si>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</si>
  <si>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</si>
  <si>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</si>
  <si>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</si>
  <si>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</si>
  <si>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</si>
  <si>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</si>
  <si>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</si>
  <si>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</si>
  <si>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</si>
  <si>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</si>
  <si>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</si>
  <si>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</si>
  <si>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</si>
  <si>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</si>
  <si>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</si>
  <si>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</si>
  <si>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</si>
  <si>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</si>
  <si>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</si>
  <si>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</si>
  <si>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</si>
  <si>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</si>
  <si>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</si>
  <si>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</si>
  <si>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</si>
  <si>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</si>
  <si>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</si>
  <si>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</si>
  <si>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</si>
  <si>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</si>
  <si>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</si>
  <si>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</si>
  <si>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</si>
  <si>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</si>
  <si>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</si>
  <si>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</si>
  <si>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</si>
  <si>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</si>
  <si>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</si>
  <si>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</si>
  <si>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</si>
  <si>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</si>
  <si>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</si>
  <si>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</si>
  <si>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</si>
  <si>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</si>
  <si>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</si>
  <si>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</si>
  <si>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</si>
  <si>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</si>
  <si>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</si>
  <si>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</si>
  <si>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</si>
  <si>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</si>
  <si>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</si>
  <si>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</si>
  <si>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</si>
  <si>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</si>
  <si>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</si>
  <si>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</si>
  <si>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</si>
  <si>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</si>
  <si>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</si>
  <si>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</si>
  <si>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</si>
  <si>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</si>
  <si>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</si>
  <si>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</si>
  <si>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</si>
  <si>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</si>
  <si>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</si>
  <si>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</si>
  <si>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</si>
  <si>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</si>
  <si>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</si>
  <si>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</si>
  <si>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</si>
  <si>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</si>
  <si>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</si>
  <si>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</si>
  <si>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</si>
  <si>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</si>
  <si>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</si>
  <si>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</si>
  <si>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</si>
  <si>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</si>
  <si>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</si>
  <si>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</si>
  <si>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</si>
  <si>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</si>
  <si>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</si>
  <si>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</si>
  <si>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</si>
  <si>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</si>
  <si>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</si>
  <si>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</si>
  <si>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</si>
  <si>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</si>
  <si>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</si>
  <si>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</si>
  <si>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</si>
  <si>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</si>
  <si>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</si>
  <si>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</si>
  <si>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</si>
  <si>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</si>
  <si>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</si>
  <si>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</si>
  <si>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</si>
  <si>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</si>
  <si>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</si>
  <si>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</si>
  <si>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</si>
  <si>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</si>
  <si>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</si>
  <si>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</si>
  <si>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</si>
  <si>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</si>
  <si>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</si>
  <si>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</si>
  <si>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</si>
  <si>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</si>
  <si>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</si>
  <si>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</si>
  <si>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</si>
  <si>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</si>
  <si>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</si>
  <si>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</si>
  <si>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</si>
  <si>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</si>
  <si>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</si>
  <si>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</si>
  <si>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</si>
  <si>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</si>
  <si>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</si>
  <si>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</si>
  <si>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</si>
  <si>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</si>
  <si>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</si>
  <si>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</si>
  <si>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</si>
  <si>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</si>
  <si>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</si>
  <si>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</si>
  <si>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</si>
  <si>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</si>
  <si>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</si>
  <si>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</si>
  <si>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</si>
  <si>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</si>
  <si>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</si>
  <si>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</si>
  <si>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</si>
  <si>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</si>
  <si>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</si>
  <si>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</si>
  <si>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</si>
  <si>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</si>
  <si>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</si>
  <si>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</si>
  <si>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</si>
  <si>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</si>
  <si>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</si>
  <si>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</si>
  <si>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</si>
  <si>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</si>
  <si>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</si>
  <si>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</si>
  <si>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</si>
  <si>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</si>
  <si>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</si>
  <si>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</si>
  <si>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</si>
  <si>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</si>
  <si>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</si>
  <si>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</si>
  <si>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</si>
  <si>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</si>
  <si>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</si>
  <si>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</si>
  <si>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</si>
  <si>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</si>
  <si>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</si>
  <si>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</si>
  <si>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</si>
  <si>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</si>
  <si>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</si>
  <si>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</si>
  <si>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</si>
  <si>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</si>
  <si>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</si>
  <si>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</si>
  <si>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</si>
  <si>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</si>
  <si>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</si>
  <si>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</si>
  <si>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</si>
  <si>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</si>
  <si>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</si>
  <si>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</si>
  <si>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</si>
  <si>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</si>
  <si>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</si>
  <si>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</si>
  <si>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</si>
  <si>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</si>
  <si>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</si>
  <si>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</si>
  <si>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</si>
  <si>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</si>
  <si>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</si>
  <si>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</si>
  <si>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</si>
  <si>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</si>
  <si>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</si>
  <si>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</si>
  <si>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</si>
  <si>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</si>
  <si>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</si>
  <si>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</si>
  <si>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</si>
  <si>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</si>
  <si>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</si>
  <si>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</si>
  <si>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</si>
  <si>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</si>
  <si>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</si>
  <si>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</si>
  <si>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</si>
  <si>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</si>
  <si>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</si>
  <si>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</si>
  <si>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</si>
  <si>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</si>
  <si>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</si>
  <si>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</si>
  <si>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</si>
  <si>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</si>
  <si>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</si>
  <si>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</si>
  <si>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</si>
  <si>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</si>
  <si>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</si>
  <si>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</si>
  <si>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</si>
  <si>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</si>
  <si>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</si>
  <si>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</si>
  <si>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</si>
  <si>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</si>
  <si>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</si>
  <si>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</si>
  <si>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</si>
  <si>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</si>
  <si>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</si>
  <si>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</si>
  <si>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</si>
  <si>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</si>
  <si>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</si>
  <si>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</si>
  <si>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</si>
  <si>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</si>
  <si>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</si>
  <si>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</si>
  <si>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</si>
  <si>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</si>
  <si>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</si>
  <si>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</si>
  <si>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</si>
  <si>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</si>
  <si>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</si>
  <si>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</si>
  <si>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</si>
  <si>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</si>
  <si>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</si>
  <si>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</si>
  <si>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</si>
  <si>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</si>
  <si>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</si>
  <si>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</si>
  <si>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</si>
  <si>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</si>
  <si>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</si>
  <si>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</si>
  <si>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</si>
  <si>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</si>
  <si>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</si>
  <si>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</si>
  <si>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</si>
  <si>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</si>
  <si>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</si>
  <si>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</si>
  <si>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</si>
  <si>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</si>
  <si>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</si>
  <si>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</si>
  <si>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</si>
  <si>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</si>
  <si>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</si>
  <si>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</si>
  <si>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</si>
  <si>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</si>
  <si>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</si>
  <si>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</si>
  <si>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</si>
  <si>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</si>
  <si>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</si>
  <si>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</si>
  <si>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</si>
  <si>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</si>
  <si>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</si>
  <si>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</si>
  <si>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</si>
  <si>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</si>
  <si>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</si>
  <si>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</si>
  <si>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</si>
  <si>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</si>
  <si>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</si>
  <si>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</si>
  <si>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</si>
  <si>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</si>
  <si>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</si>
  <si>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</si>
  <si>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</si>
  <si>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</si>
  <si>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</si>
  <si>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</si>
  <si>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</si>
  <si>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</si>
  <si>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</si>
  <si>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</si>
  <si>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</si>
  <si>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</si>
  <si>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</si>
  <si>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</si>
  <si>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</si>
  <si>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</si>
  <si>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</si>
  <si>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</si>
  <si>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</si>
  <si>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</si>
  <si>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</si>
  <si>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</si>
  <si>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</si>
  <si>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</si>
  <si>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</si>
  <si>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</si>
  <si>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</si>
  <si>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</si>
  <si>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</si>
  <si>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</si>
  <si>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</si>
  <si>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</si>
  <si>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</si>
  <si>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</si>
  <si>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</si>
  <si>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</si>
  <si>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</si>
  <si>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</si>
  <si>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</si>
  <si>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</si>
  <si>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</si>
  <si>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</si>
  <si>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</si>
  <si>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</si>
  <si>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</si>
  <si>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</si>
  <si>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</si>
  <si>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</si>
  <si>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</si>
  <si>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</si>
  <si>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</si>
  <si>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</si>
  <si>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</si>
  <si>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</si>
  <si>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</si>
  <si>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</si>
  <si>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</si>
  <si>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</si>
  <si>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</si>
  <si>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</si>
  <si>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</si>
  <si>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</si>
  <si>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</si>
  <si>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</si>
  <si>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</si>
  <si>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</si>
  <si>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</si>
  <si>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</si>
  <si>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</si>
  <si>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</si>
  <si>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</si>
  <si>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</si>
  <si>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</si>
  <si>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</si>
  <si>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</si>
  <si>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</si>
  <si>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</si>
  <si>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</si>
  <si>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</si>
  <si>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</si>
  <si>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</si>
  <si>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</si>
  <si>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</si>
  <si>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</si>
  <si>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</si>
  <si>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</si>
  <si>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</si>
  <si>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</si>
  <si>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</si>
  <si>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</si>
  <si>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</si>
  <si>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</si>
  <si>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</si>
  <si>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</si>
  <si>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</si>
  <si>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</si>
  <si>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</si>
  <si>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</si>
  <si>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</si>
  <si>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</si>
  <si>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</si>
  <si>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</si>
  <si>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</si>
  <si>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</si>
  <si>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</si>
  <si>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</si>
  <si>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</si>
  <si>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</si>
  <si>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</si>
  <si>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</si>
  <si>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</si>
  <si>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</si>
  <si>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</si>
  <si>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</si>
  <si>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</si>
  <si>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</si>
  <si>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</si>
  <si>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</si>
  <si>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</si>
  <si>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</si>
  <si>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</si>
  <si>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</si>
  <si>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</si>
  <si>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</si>
  <si>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</si>
  <si>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</si>
  <si>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</si>
  <si>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</si>
  <si>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</si>
  <si>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</si>
  <si>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</si>
  <si>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</si>
  <si>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</si>
  <si>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</si>
  <si>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</si>
  <si>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</si>
  <si>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</si>
  <si>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</si>
  <si>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</si>
  <si>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</si>
  <si>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</si>
  <si>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</si>
  <si>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</si>
  <si>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</si>
  <si>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</si>
  <si>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</si>
  <si>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</si>
  <si>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</si>
  <si>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</si>
  <si>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</si>
  <si>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</si>
  <si>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</si>
  <si>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</si>
  <si>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</si>
  <si>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</si>
  <si>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</si>
  <si>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</si>
  <si>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</si>
  <si>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</si>
  <si>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</si>
  <si>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</si>
  <si>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</si>
  <si>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</si>
  <si>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</si>
  <si>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</si>
  <si>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</si>
  <si>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</si>
  <si>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</si>
  <si>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</si>
  <si>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</si>
  <si>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</si>
  <si>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</si>
  <si>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</si>
  <si>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</si>
  <si>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</si>
  <si>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</si>
  <si>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</si>
  <si>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</si>
  <si>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</si>
  <si>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</si>
  <si>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</si>
  <si>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</si>
  <si>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</si>
  <si>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</si>
  <si>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</si>
  <si>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</si>
  <si>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</si>
  <si>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</si>
  <si>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</si>
  <si>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</si>
  <si>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</si>
  <si>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</si>
  <si>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</si>
  <si>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</si>
  <si>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</si>
  <si>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</si>
  <si>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</si>
  <si>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</si>
  <si>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</si>
  <si>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</si>
  <si>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</si>
  <si>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</si>
  <si>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</si>
  <si>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</si>
  <si>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</si>
  <si>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</si>
  <si>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</si>
  <si>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</si>
  <si>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</si>
  <si>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</si>
  <si>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</si>
  <si>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</si>
  <si>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</si>
  <si>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</si>
  <si>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</si>
  <si>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</si>
  <si>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</si>
  <si>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</si>
  <si>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</si>
  <si>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</si>
  <si>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</si>
  <si>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</si>
  <si>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</si>
  <si>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</si>
  <si>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</si>
  <si>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</si>
  <si>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</si>
  <si>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</si>
  <si>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</si>
  <si>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</si>
  <si>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</si>
  <si>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</si>
  <si>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</si>
  <si>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</si>
  <si>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</si>
  <si>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</si>
  <si>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</si>
  <si>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</si>
  <si>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</si>
  <si>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</si>
  <si>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</si>
  <si>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</si>
  <si>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</si>
  <si>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</si>
  <si>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</si>
  <si>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</si>
  <si>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</si>
  <si>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</si>
  <si>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</si>
  <si>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</si>
  <si>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</si>
  <si>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</si>
  <si>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</si>
  <si>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</si>
  <si>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</si>
  <si>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</si>
  <si>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</si>
  <si>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</si>
  <si>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</si>
  <si>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</si>
  <si>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</si>
  <si>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</si>
  <si>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</si>
  <si>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</si>
  <si>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</si>
  <si>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</si>
  <si>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</si>
  <si>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</si>
  <si>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</si>
  <si>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</si>
  <si>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</si>
  <si>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</si>
  <si>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</si>
  <si>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</si>
  <si>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</si>
  <si>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</si>
  <si>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</si>
  <si>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</si>
  <si>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</si>
  <si>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</si>
  <si>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</si>
  <si>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</si>
  <si>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</si>
  <si>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</si>
  <si>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</si>
  <si>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</si>
  <si>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</si>
  <si>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</si>
  <si>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</si>
  <si>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</si>
  <si>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</si>
  <si>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</si>
  <si>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</si>
  <si>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</si>
  <si>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</si>
  <si>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</si>
  <si>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</si>
  <si>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</si>
  <si>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</si>
  <si>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</si>
  <si>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</si>
  <si>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</si>
  <si>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</si>
  <si>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</si>
  <si>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</si>
  <si>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</si>
  <si>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</si>
  <si>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</si>
  <si>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</si>
  <si>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</si>
  <si>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</si>
  <si>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</si>
  <si>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</si>
  <si>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</si>
  <si>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</si>
  <si>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</si>
  <si>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</si>
  <si>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</si>
  <si>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</si>
  <si>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</si>
  <si>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</si>
  <si>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</si>
  <si>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</si>
  <si>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</si>
  <si>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</si>
  <si>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</si>
  <si>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</si>
  <si>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</si>
  <si>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</si>
  <si>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</si>
  <si>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</si>
  <si>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</si>
  <si>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</si>
  <si>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</si>
  <si>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</si>
  <si>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</si>
  <si>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</si>
  <si>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</si>
  <si>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</si>
  <si>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</si>
  <si>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</si>
  <si>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</si>
  <si>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</si>
  <si>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</si>
  <si>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</si>
  <si>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</si>
  <si>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</si>
  <si>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</si>
  <si>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</si>
  <si>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</si>
  <si>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</si>
  <si>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</si>
  <si>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</si>
  <si>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</si>
  <si>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</si>
  <si>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</si>
  <si>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</si>
  <si>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</si>
  <si>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</si>
  <si>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</si>
  <si>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</si>
  <si>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</si>
  <si>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</si>
  <si>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</si>
  <si>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</si>
  <si>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</si>
  <si>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</si>
  <si>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</si>
  <si>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</si>
  <si>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</si>
  <si>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</si>
  <si>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</si>
  <si>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</si>
  <si>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</si>
  <si>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</si>
  <si>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</si>
  <si>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</si>
  <si>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</si>
  <si>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</si>
  <si>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</si>
  <si>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</si>
  <si>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</si>
  <si>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</si>
  <si>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</si>
  <si>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</si>
  <si>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</si>
  <si>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</si>
  <si>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</si>
  <si>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</si>
  <si>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</si>
  <si>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</si>
  <si>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</si>
  <si>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</si>
  <si>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</si>
  <si>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</si>
  <si>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</si>
  <si>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</si>
  <si>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</si>
  <si>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</si>
  <si>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</si>
  <si>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</si>
  <si>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</si>
  <si>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</si>
  <si>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</si>
  <si>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</si>
  <si>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</si>
  <si>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</si>
  <si>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</si>
  <si>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</si>
  <si>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</si>
  <si>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</si>
  <si>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</si>
  <si>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</si>
  <si>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</si>
  <si>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</si>
  <si>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</si>
  <si>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</si>
  <si>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</si>
  <si>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</si>
  <si>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</si>
  <si>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</si>
  <si>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</si>
  <si>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</si>
  <si>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</si>
  <si>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</si>
  <si>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</si>
  <si>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</si>
  <si>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</si>
  <si>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</si>
  <si>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</si>
  <si>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</si>
  <si>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</si>
  <si>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</si>
  <si>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</si>
  <si>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</si>
  <si>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</si>
  <si>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</si>
  <si>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</si>
  <si>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</si>
  <si>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</si>
  <si>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</si>
  <si>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</si>
  <si>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</si>
  <si>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</si>
  <si>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</si>
  <si>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</si>
  <si>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</si>
  <si>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</si>
  <si>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</si>
  <si>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</si>
  <si>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</si>
  <si>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</si>
  <si>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</si>
  <si>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</si>
  <si>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</si>
  <si>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</si>
  <si>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</si>
  <si>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</si>
  <si>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</si>
  <si>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</si>
  <si>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</si>
  <si>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</si>
  <si>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</si>
  <si>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</si>
  <si>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</si>
  <si>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</si>
  <si>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</si>
  <si>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</si>
  <si>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</si>
  <si>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</si>
  <si>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</si>
  <si>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</si>
  <si>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</si>
  <si>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</si>
  <si>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</si>
  <si>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</si>
  <si>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</si>
  <si>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</si>
  <si>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</si>
  <si>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</si>
  <si>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</si>
  <si>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</si>
  <si>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</si>
  <si>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</si>
  <si>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</si>
  <si>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</si>
  <si>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</si>
  <si>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</si>
  <si>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</si>
  <si>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</si>
  <si>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</si>
  <si>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</si>
  <si>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</si>
  <si>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</si>
  <si>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</si>
  <si>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</si>
  <si>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</si>
  <si>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</si>
  <si>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</si>
  <si>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</si>
  <si>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</si>
  <si>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</si>
  <si>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</si>
  <si>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</si>
  <si>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</si>
  <si>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</si>
  <si>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</si>
  <si>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</si>
  <si>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</si>
  <si>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</si>
  <si>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</si>
  <si>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</si>
  <si>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</si>
  <si>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</si>
  <si>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</si>
  <si>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</si>
  <si>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</si>
  <si>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</si>
  <si>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</si>
  <si>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</si>
  <si>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</si>
  <si>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</si>
  <si>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</si>
  <si>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</si>
  <si>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</si>
  <si>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</si>
  <si>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</si>
  <si>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</si>
  <si>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</si>
  <si>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</si>
  <si>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</si>
  <si>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</si>
  <si>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</si>
  <si>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</si>
  <si>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</si>
  <si>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</si>
  <si>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</si>
  <si>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</si>
  <si>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</si>
  <si>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</si>
  <si>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</si>
  <si>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</si>
  <si>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</si>
  <si>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</si>
  <si>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</si>
  <si>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</si>
  <si>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</si>
  <si>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</si>
  <si>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</si>
  <si>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</si>
  <si>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</si>
  <si>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</si>
  <si>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</si>
  <si>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</si>
  <si>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</si>
  <si>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</si>
  <si>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</si>
  <si>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</si>
  <si>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</si>
  <si>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</si>
  <si>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</si>
  <si>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</si>
  <si>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</si>
  <si>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</si>
  <si>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</si>
  <si>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</si>
  <si>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</si>
  <si>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</si>
  <si>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</si>
  <si>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</si>
  <si>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</si>
  <si>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</si>
  <si>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</si>
  <si>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</si>
  <si>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</si>
  <si>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</si>
  <si>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</si>
  <si>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</si>
  <si>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</si>
  <si>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</si>
  <si>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</si>
  <si>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</si>
  <si>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</si>
  <si>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</si>
  <si>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</si>
  <si>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</si>
  <si>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</si>
  <si>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</si>
  <si>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</si>
  <si>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</si>
  <si>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</si>
  <si>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</si>
  <si>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</si>
  <si>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</si>
  <si>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</si>
  <si>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</si>
  <si>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</si>
  <si>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</si>
  <si>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</si>
  <si>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</si>
  <si>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</si>
  <si>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</si>
  <si>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</si>
  <si>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</si>
  <si>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</si>
  <si>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</si>
  <si>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</si>
  <si>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</si>
  <si>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</si>
  <si>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</si>
  <si>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</si>
  <si>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</si>
  <si>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</si>
  <si>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</si>
  <si>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</si>
  <si>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</si>
  <si>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</si>
  <si>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</si>
  <si>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</si>
  <si>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</si>
  <si>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</si>
  <si>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</si>
  <si>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</si>
  <si>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</si>
  <si>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</si>
  <si>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</si>
  <si>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</si>
  <si>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</si>
  <si>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</si>
  <si>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</si>
  <si>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</si>
  <si>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</si>
  <si>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</si>
  <si>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</si>
  <si>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</si>
  <si>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</si>
  <si>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</si>
  <si>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</si>
  <si>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</si>
  <si>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</si>
  <si>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</si>
  <si>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</si>
  <si>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</si>
  <si>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</si>
  <si>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</si>
  <si>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</si>
  <si>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</si>
  <si>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</si>
  <si>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</si>
  <si>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</si>
  <si>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</si>
  <si>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</si>
  <si>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</si>
  <si>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</si>
  <si>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</si>
  <si>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</si>
  <si>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</si>
  <si>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</si>
  <si>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</si>
  <si>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</si>
  <si>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</si>
  <si>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</si>
  <si>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</si>
  <si>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</si>
  <si>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</si>
  <si>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</si>
  <si>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</si>
  <si>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</si>
  <si>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</si>
  <si>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</si>
  <si>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</si>
  <si>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</si>
  <si>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</si>
  <si>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</si>
  <si>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</si>
  <si>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</si>
  <si>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</si>
  <si>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</si>
  <si>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</si>
  <si>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</si>
  <si>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</si>
  <si>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</si>
  <si>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</si>
  <si>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</si>
  <si>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</si>
  <si>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</si>
  <si>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</si>
  <si>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</si>
  <si>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</si>
  <si>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</si>
  <si>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</si>
  <si>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</si>
  <si>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</si>
  <si>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</si>
  <si>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</si>
  <si>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</si>
  <si>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</si>
  <si>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</si>
  <si>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</si>
  <si>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</si>
  <si>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</si>
  <si>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</si>
  <si>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</si>
  <si>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</si>
  <si>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</si>
  <si>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</si>
  <si>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</si>
  <si>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</si>
  <si>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</si>
  <si>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</si>
  <si>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</si>
  <si>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</si>
  <si>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</si>
  <si>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</si>
  <si>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</si>
  <si>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</si>
  <si>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</si>
  <si>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</si>
  <si>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</si>
  <si>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</si>
  <si>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</si>
  <si>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</si>
  <si>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</si>
  <si>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</si>
  <si>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</si>
  <si>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</si>
  <si>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</si>
  <si>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</si>
  <si>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</si>
  <si>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</si>
  <si>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</si>
  <si>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</si>
  <si>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</si>
  <si>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</si>
  <si>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</si>
  <si>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</si>
  <si>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</si>
  <si>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</si>
  <si>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</si>
  <si>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</si>
  <si>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</si>
  <si>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</si>
  <si>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</si>
  <si>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</si>
  <si>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</si>
  <si>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</si>
  <si>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</si>
  <si>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</si>
  <si>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</si>
  <si>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</si>
  <si>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</si>
  <si>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</si>
  <si>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</si>
  <si>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</si>
  <si>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</si>
  <si>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</si>
  <si>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</si>
  <si>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</si>
  <si>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</si>
  <si>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</si>
  <si>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</si>
  <si>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</si>
  <si>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</si>
  <si>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</si>
  <si>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</si>
  <si>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</si>
  <si>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</si>
  <si>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</si>
  <si>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</si>
  <si>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</si>
  <si>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</si>
  <si>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</si>
  <si>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</si>
  <si>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</si>
  <si>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</si>
  <si>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</si>
  <si>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</si>
  <si>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</si>
  <si>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</si>
  <si>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</si>
  <si>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</si>
  <si>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</si>
  <si>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</si>
  <si>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</si>
  <si>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</si>
  <si>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</si>
  <si>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</si>
  <si>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</si>
  <si>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</si>
  <si>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</si>
  <si>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</si>
  <si>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</si>
  <si>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</si>
  <si>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</si>
  <si>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</si>
  <si>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</si>
  <si>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</si>
  <si>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</si>
  <si>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</si>
  <si>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</si>
  <si>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</si>
  <si>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</si>
  <si>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</si>
  <si>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</si>
  <si>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</si>
  <si>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</si>
  <si>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</si>
  <si>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</si>
  <si>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</si>
  <si>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</si>
  <si>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</si>
  <si>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</si>
  <si>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</si>
  <si>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</si>
  <si>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</si>
  <si>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</si>
  <si>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</si>
  <si>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</si>
  <si>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</si>
  <si>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</si>
  <si>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</si>
  <si>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</si>
  <si>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</si>
  <si>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</si>
  <si>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</si>
  <si>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</si>
  <si>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</si>
  <si>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</si>
  <si>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</si>
  <si>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</si>
  <si>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</si>
  <si>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</si>
  <si>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</si>
  <si>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</si>
  <si>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</si>
  <si>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</si>
  <si>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</si>
  <si>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</si>
  <si>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</si>
  <si>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</si>
  <si>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</si>
  <si>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</si>
  <si>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</si>
  <si>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</si>
  <si>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</si>
  <si>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</si>
  <si>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</si>
  <si>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</si>
  <si>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</si>
  <si>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</si>
  <si>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</si>
  <si>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</si>
  <si>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</si>
  <si>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</si>
  <si>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</si>
  <si>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</si>
  <si>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</si>
  <si>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</si>
  <si>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</si>
  <si>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</si>
  <si>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</si>
  <si>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</si>
  <si>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</si>
  <si>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</si>
  <si>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</si>
  <si>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</si>
  <si>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</si>
  <si>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</si>
  <si>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</si>
  <si>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</si>
  <si>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</si>
  <si>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</si>
  <si>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</si>
  <si>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</si>
  <si>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</si>
  <si>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</si>
  <si>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</si>
  <si>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</si>
  <si>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</si>
  <si>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</si>
  <si>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</si>
  <si>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</si>
  <si>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</si>
  <si>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</si>
  <si>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</si>
  <si>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</si>
  <si>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</si>
  <si>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</si>
  <si>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</si>
  <si>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</si>
  <si>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</si>
  <si>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</si>
  <si>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</si>
  <si>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</si>
  <si>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</si>
  <si>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</si>
  <si>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</si>
  <si>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</si>
  <si>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</si>
  <si>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</si>
  <si>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</si>
  <si>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</si>
  <si>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</si>
  <si>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</si>
  <si>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</si>
  <si>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</si>
  <si>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</si>
  <si>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</si>
  <si>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</si>
  <si>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</si>
  <si>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</si>
  <si>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</si>
  <si>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</si>
  <si>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</si>
  <si>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</si>
  <si>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</si>
  <si>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</si>
  <si>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</si>
  <si>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</si>
  <si>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</si>
  <si>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</si>
  <si>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</si>
  <si>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</si>
  <si>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</si>
  <si>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</si>
  <si>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</si>
  <si>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</si>
  <si>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</si>
  <si>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</si>
  <si>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</si>
  <si>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</si>
  <si>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</si>
  <si>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</si>
  <si>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</si>
  <si>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</si>
  <si>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</si>
  <si>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</si>
  <si>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</si>
  <si>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</si>
  <si>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</si>
  <si>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</si>
  <si>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</si>
  <si>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</si>
  <si>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</si>
  <si>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</si>
  <si>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</si>
  <si>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</si>
  <si>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</si>
  <si>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</si>
  <si>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</si>
  <si>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</si>
  <si>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</si>
  <si>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</si>
  <si>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</si>
  <si>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</si>
  <si>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</si>
  <si>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</si>
  <si>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</si>
  <si>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</si>
  <si>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</si>
  <si>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</si>
  <si>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</si>
  <si>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</si>
  <si>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</si>
  <si>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</si>
  <si>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</si>
  <si>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</si>
  <si>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</si>
  <si>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</si>
  <si>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</si>
  <si>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</si>
  <si>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</si>
  <si>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</si>
  <si>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</si>
  <si>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</si>
  <si>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</si>
  <si>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</si>
  <si>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</si>
  <si>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</si>
  <si>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</si>
  <si>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</si>
  <si>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</si>
  <si>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</si>
  <si>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</si>
  <si>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</si>
  <si>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</si>
  <si>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</si>
  <si>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</si>
  <si>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</si>
  <si>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</si>
  <si>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</si>
  <si>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</si>
  <si>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</si>
  <si>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</si>
  <si>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</si>
  <si>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</si>
  <si>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</si>
  <si>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</si>
  <si>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</si>
  <si>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</si>
  <si>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</si>
  <si>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</si>
  <si>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</si>
  <si>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</si>
  <si>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</si>
  <si>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</si>
  <si>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</si>
  <si>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</si>
  <si>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</si>
  <si>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</si>
  <si>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</si>
  <si>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</si>
  <si>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</si>
  <si>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</si>
  <si>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</si>
  <si>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</si>
  <si>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</si>
  <si>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</si>
  <si>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</si>
  <si>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</si>
  <si>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</si>
  <si>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</si>
  <si>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</si>
  <si>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</si>
  <si>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</si>
  <si>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</si>
  <si>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</si>
  <si>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</si>
  <si>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</si>
  <si>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</si>
  <si>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</si>
  <si>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</si>
  <si>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</si>
  <si>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</si>
  <si>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</si>
  <si>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</si>
  <si>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</si>
  <si>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</si>
  <si>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</si>
  <si>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</si>
  <si>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</si>
  <si>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</si>
  <si>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</si>
  <si>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</si>
  <si>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</si>
  <si>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</si>
  <si>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</si>
  <si>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</si>
  <si>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</si>
  <si>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</si>
  <si>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</si>
  <si>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</si>
  <si>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</si>
  <si>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</si>
  <si>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</si>
  <si>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</si>
  <si>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</si>
  <si>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</si>
  <si>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</si>
  <si>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</si>
  <si>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</si>
  <si>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</si>
  <si>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</si>
  <si>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</si>
  <si>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</si>
  <si>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</si>
  <si>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</si>
  <si>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</si>
  <si>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</si>
  <si>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</si>
  <si>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</si>
  <si>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</si>
  <si>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</si>
  <si>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</si>
  <si>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</si>
  <si>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</si>
  <si>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</si>
  <si>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</si>
  <si>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</si>
  <si>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</si>
  <si>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</si>
  <si>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</si>
  <si>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</si>
  <si>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</si>
  <si>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</si>
  <si>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</si>
  <si>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</si>
  <si>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</si>
  <si>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</si>
  <si>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</si>
  <si>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</si>
  <si>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</si>
  <si>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</si>
  <si>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</si>
  <si>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</si>
  <si>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</si>
  <si>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</si>
  <si>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</si>
  <si>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</si>
  <si>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</si>
  <si>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</si>
  <si>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</si>
  <si>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</si>
  <si>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</si>
  <si>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</si>
  <si>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</si>
  <si>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</si>
  <si>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</si>
  <si>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</si>
  <si>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</si>
  <si>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</si>
  <si>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</si>
  <si>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</si>
  <si>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</si>
  <si>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</si>
  <si>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</si>
  <si>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</si>
  <si>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</si>
  <si>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</si>
  <si>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</si>
  <si>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</si>
  <si>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</si>
  <si>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</si>
  <si>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</si>
  <si>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</si>
  <si>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</si>
  <si>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</si>
  <si>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</si>
  <si>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</si>
  <si>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</si>
  <si>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</si>
  <si>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</si>
  <si>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</si>
  <si>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</si>
  <si>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</si>
  <si>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</si>
  <si>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</si>
  <si>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</si>
  <si>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</si>
  <si>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</si>
  <si>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</si>
  <si>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</si>
  <si>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</si>
  <si>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</si>
  <si>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</si>
  <si>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</si>
  <si>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</si>
  <si>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</si>
  <si>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</si>
  <si>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</si>
  <si>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</si>
  <si>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</si>
  <si>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</si>
  <si>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</si>
  <si>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</si>
  <si>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</si>
  <si>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</si>
  <si>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</si>
  <si>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</si>
  <si>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</si>
  <si>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</si>
  <si>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</si>
  <si>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</si>
  <si>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</si>
  <si>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</si>
  <si>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</si>
  <si>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</si>
  <si>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</si>
  <si>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</si>
  <si>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</si>
  <si>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</si>
  <si>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</si>
  <si>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</si>
  <si>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</si>
  <si>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</si>
  <si>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</si>
  <si>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</si>
  <si>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</si>
  <si>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</si>
  <si>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</si>
  <si>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</si>
  <si>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</si>
  <si>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</si>
  <si>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</si>
  <si>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</si>
  <si>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</si>
  <si>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</si>
  <si>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</si>
  <si>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</si>
  <si>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</si>
  <si>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</si>
  <si>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</si>
  <si>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</si>
  <si>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</si>
  <si>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</si>
  <si>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</si>
  <si>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</si>
  <si>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</si>
  <si>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</si>
  <si>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</si>
  <si>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</si>
  <si>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</si>
  <si>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</si>
  <si>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</si>
  <si>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</si>
  <si>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</si>
  <si>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</si>
  <si>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</si>
  <si>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</si>
  <si>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</si>
  <si>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</si>
  <si>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</si>
  <si>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</si>
  <si>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</si>
  <si>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</si>
  <si>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</si>
  <si>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</si>
  <si>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</si>
  <si>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</si>
  <si>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</si>
  <si>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</si>
  <si>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</si>
  <si>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</si>
  <si>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</si>
  <si>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</si>
  <si>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</si>
  <si>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</si>
  <si>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</si>
  <si>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</si>
  <si>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</si>
  <si>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</si>
  <si>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</si>
  <si>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</si>
  <si>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</si>
  <si>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</si>
  <si>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</si>
  <si>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</si>
  <si>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</si>
  <si>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</si>
  <si>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</si>
  <si>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</si>
  <si>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</si>
  <si>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</si>
  <si>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</si>
  <si>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</si>
  <si>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</si>
  <si>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</si>
  <si>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</si>
  <si>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</si>
  <si>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</si>
  <si>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</si>
  <si>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</si>
  <si>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</si>
  <si>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</si>
  <si>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</si>
  <si>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</si>
  <si>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</si>
  <si>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</si>
  <si>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</si>
  <si>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</si>
  <si>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</si>
  <si>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</si>
  <si>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</si>
  <si>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</si>
  <si>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</si>
  <si>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</si>
  <si>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</si>
  <si>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</si>
  <si>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</si>
  <si>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</si>
  <si>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</si>
  <si>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</si>
  <si>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</si>
  <si>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</si>
  <si>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</si>
  <si>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</si>
  <si>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</si>
  <si>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</si>
  <si>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</si>
  <si>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</si>
  <si>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</si>
  <si>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</si>
  <si>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</si>
  <si>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</si>
  <si>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</si>
  <si>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</si>
  <si>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</si>
  <si>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</si>
  <si>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</si>
  <si>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</si>
  <si>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</si>
  <si>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</si>
  <si>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</si>
  <si>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</si>
  <si>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</si>
  <si>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</si>
  <si>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</si>
  <si>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</si>
  <si>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</si>
  <si>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</si>
  <si>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</si>
  <si>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</si>
  <si>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</si>
  <si>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</si>
  <si>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</si>
  <si>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</si>
  <si>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</si>
  <si>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</si>
  <si>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</si>
  <si>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</si>
  <si>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</si>
  <si>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</si>
  <si>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</si>
  <si>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</si>
  <si>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</si>
  <si>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</si>
  <si>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</si>
  <si>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</si>
  <si>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</si>
  <si>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</si>
  <si>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</si>
  <si>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</si>
  <si>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</si>
  <si>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</si>
  <si>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</si>
  <si>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</si>
  <si>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</si>
  <si>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</si>
  <si>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</si>
  <si>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</si>
  <si>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</si>
  <si>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</si>
  <si>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</si>
  <si>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</si>
  <si>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</si>
  <si>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</si>
  <si>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</si>
  <si>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</si>
  <si>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</si>
  <si>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</si>
  <si>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</si>
  <si>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</si>
  <si>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</si>
  <si>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</si>
  <si>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</si>
  <si>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</si>
  <si>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</si>
  <si>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</si>
  <si>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</si>
  <si>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</si>
  <si>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</si>
  <si>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</si>
  <si>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</si>
  <si>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</si>
  <si>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</si>
  <si>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</si>
  <si>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</si>
  <si>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</si>
  <si>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</si>
  <si>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</si>
  <si>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</si>
  <si>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</si>
  <si>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</si>
  <si>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</si>
  <si>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</si>
  <si>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</si>
  <si>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</si>
  <si>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</si>
  <si>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</si>
  <si>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</si>
  <si>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</si>
  <si>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</si>
  <si>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</si>
  <si>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</si>
  <si>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</si>
  <si>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</si>
  <si>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</si>
  <si>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</si>
  <si>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</si>
  <si>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</si>
  <si>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</si>
  <si>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</si>
  <si>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</si>
  <si>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</si>
  <si>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</si>
  <si>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</si>
  <si>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</si>
  <si>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</si>
  <si>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</si>
  <si>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</si>
  <si>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</si>
  <si>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</si>
  <si>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</si>
  <si>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</si>
  <si>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</si>
  <si>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</si>
  <si>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</si>
  <si>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</si>
  <si>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</si>
  <si>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</si>
  <si>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</si>
  <si>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</si>
  <si>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</si>
  <si>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</si>
  <si>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</si>
  <si>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</si>
  <si>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</si>
  <si>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</si>
  <si>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</si>
  <si>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</si>
  <si>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</si>
  <si>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</si>
  <si>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</si>
  <si>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</si>
  <si>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</si>
  <si>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</si>
  <si>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</si>
  <si>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</si>
  <si>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</si>
  <si>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</si>
  <si>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</si>
  <si>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</si>
  <si>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</si>
  <si>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</si>
  <si>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</si>
  <si>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</si>
  <si>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</si>
  <si>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</si>
  <si>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</si>
  <si>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</si>
  <si>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</si>
  <si>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</si>
  <si>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</si>
  <si>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</si>
  <si>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</si>
  <si>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</si>
  <si>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</si>
  <si>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</si>
  <si>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</si>
  <si>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</si>
  <si>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</si>
  <si>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</si>
  <si>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</si>
  <si>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</si>
  <si>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</si>
  <si>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</si>
  <si>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</si>
  <si>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</si>
  <si>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</si>
  <si>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</si>
  <si>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</si>
  <si>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</si>
  <si>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</si>
  <si>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</si>
  <si>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</si>
  <si>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</si>
  <si>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</si>
  <si>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</si>
  <si>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</si>
  <si>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</si>
  <si>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</si>
  <si>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</si>
  <si>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</si>
  <si>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</si>
  <si>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</si>
  <si>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</si>
  <si>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</si>
  <si>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</si>
  <si>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</si>
  <si>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</si>
  <si>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</si>
  <si>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</si>
  <si>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</si>
  <si>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</si>
  <si>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</si>
  <si>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</si>
  <si>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</si>
  <si>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</si>
  <si>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</si>
  <si>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</si>
  <si>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</si>
  <si>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</si>
  <si>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</si>
  <si>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</si>
  <si>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</si>
  <si>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</si>
  <si>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</si>
  <si>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</si>
  <si>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</si>
  <si>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</si>
  <si>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</si>
  <si>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</si>
  <si>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</si>
  <si>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</si>
  <si>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</si>
  <si>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</si>
  <si>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</si>
  <si>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</si>
  <si>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</si>
  <si>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</si>
  <si>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</si>
  <si>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</si>
  <si>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</si>
  <si>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</si>
  <si>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</si>
  <si>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</si>
  <si>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</si>
  <si>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</si>
  <si>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</si>
  <si>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</si>
  <si>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</si>
  <si>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</si>
  <si>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</si>
  <si>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</si>
  <si>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</si>
  <si>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</si>
  <si>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</si>
  <si>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</si>
  <si>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</si>
  <si>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</si>
  <si>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</si>
  <si>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</si>
  <si>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</si>
  <si>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</si>
  <si>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</si>
  <si>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</si>
  <si>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</si>
  <si>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</si>
  <si>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</si>
  <si>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</si>
  <si>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</si>
  <si>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</si>
  <si>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</si>
  <si>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</si>
  <si>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</si>
  <si>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</si>
  <si>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</si>
  <si>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</si>
  <si>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</si>
  <si>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</si>
  <si>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</si>
  <si>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</si>
  <si>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</si>
  <si>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</si>
  <si>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</si>
  <si>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</si>
  <si>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</si>
  <si>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</si>
  <si>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</si>
  <si>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</si>
  <si>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</si>
  <si>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</si>
  <si>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</si>
  <si>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</si>
  <si>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</si>
  <si>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</si>
  <si>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</si>
  <si>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</si>
  <si>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</si>
  <si>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</si>
  <si>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</si>
  <si>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</si>
  <si>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</si>
  <si>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</si>
  <si>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</si>
  <si>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</si>
  <si>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</si>
  <si>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</si>
  <si>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</si>
  <si>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</si>
  <si>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</si>
  <si>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</si>
  <si>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</si>
  <si>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</si>
  <si>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</si>
  <si>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</si>
  <si>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</si>
  <si>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</si>
  <si>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</si>
  <si>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</si>
  <si>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</si>
  <si>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</si>
  <si>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</si>
  <si>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</si>
  <si>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</si>
  <si>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</si>
  <si>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</si>
  <si>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</si>
  <si>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</si>
  <si>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</si>
  <si>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</si>
  <si>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</si>
  <si>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</si>
  <si>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</si>
  <si>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</si>
  <si>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</si>
  <si>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</si>
  <si>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</si>
  <si>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</si>
  <si>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</si>
  <si>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</si>
  <si>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</si>
  <si>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</si>
  <si>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</si>
  <si>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</si>
  <si>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</si>
  <si>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</si>
  <si>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</si>
  <si>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</si>
  <si>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</si>
  <si>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</si>
  <si>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</si>
  <si>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</si>
  <si>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</si>
  <si>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</si>
  <si>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</si>
  <si>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</si>
  <si>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</si>
  <si>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</si>
  <si>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</si>
  <si>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</si>
  <si>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</si>
  <si>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</si>
  <si>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</si>
  <si>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</si>
  <si>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</si>
  <si>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</si>
  <si>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</si>
  <si>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</si>
  <si>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</si>
  <si>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</si>
  <si>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</si>
  <si>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</si>
  <si>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</si>
  <si>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</si>
  <si>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</si>
  <si>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</si>
  <si>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</si>
  <si>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</si>
  <si>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</si>
  <si>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</si>
  <si>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</si>
  <si>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</si>
  <si>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</si>
  <si>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</si>
  <si>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</si>
  <si>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</si>
  <si>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</si>
  <si>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</si>
  <si>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</si>
  <si>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</si>
  <si>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</si>
  <si>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</si>
  <si>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</si>
  <si>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</si>
  <si>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</si>
  <si>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</si>
  <si>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</si>
  <si>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</si>
  <si>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</si>
  <si>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</si>
  <si>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</si>
  <si>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</si>
  <si>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</si>
  <si>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</si>
  <si>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</si>
  <si>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</si>
  <si>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</si>
  <si>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</si>
  <si>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</si>
  <si>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</si>
  <si>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</si>
  <si>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</si>
  <si>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</si>
  <si>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</si>
  <si>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</si>
  <si>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</si>
  <si>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</si>
  <si>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</si>
  <si>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</si>
  <si>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</si>
  <si>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</si>
  <si>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</si>
  <si>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</si>
  <si>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</si>
  <si>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</si>
  <si>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</si>
  <si>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</si>
  <si>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</si>
  <si>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</si>
  <si>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</si>
  <si>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</si>
  <si>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</si>
  <si>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</si>
  <si>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</si>
  <si>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</si>
  <si>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</si>
  <si>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</si>
  <si>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</si>
  <si>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</si>
  <si>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</si>
  <si>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</si>
  <si>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</si>
  <si>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</si>
  <si>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</si>
  <si>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</si>
  <si>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</si>
  <si>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</si>
  <si>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</si>
  <si>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</si>
  <si>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</si>
  <si>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</si>
  <si>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</si>
  <si>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</si>
  <si>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</si>
  <si>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</si>
  <si>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</si>
  <si>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</si>
  <si>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</si>
  <si>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</si>
  <si>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</si>
  <si>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</si>
  <si>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</si>
  <si>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</si>
  <si>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</si>
  <si>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</si>
  <si>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</si>
  <si>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</si>
  <si>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</si>
  <si>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</si>
  <si>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</si>
  <si>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</si>
  <si>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</si>
  <si>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</si>
  <si>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</si>
  <si>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</si>
  <si>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</si>
  <si>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</si>
  <si>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</si>
  <si>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</si>
  <si>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</si>
  <si>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</si>
  <si>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</si>
  <si>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</si>
  <si>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</si>
  <si>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</si>
  <si>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</si>
  <si>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</si>
  <si>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</si>
  <si>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</si>
  <si>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</si>
  <si>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</si>
  <si>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</si>
  <si>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</si>
  <si>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</si>
  <si>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</si>
  <si>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</si>
  <si>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</si>
  <si>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</si>
  <si>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</si>
  <si>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</si>
  <si>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</si>
  <si>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</si>
  <si>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</si>
  <si>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</si>
  <si>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</si>
  <si>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</si>
  <si>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</si>
  <si>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</si>
  <si>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</si>
  <si>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</si>
  <si>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</si>
  <si>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</si>
  <si>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</si>
  <si>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</si>
  <si>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</si>
  <si>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</si>
  <si>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</si>
  <si>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</si>
  <si>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</si>
  <si>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</si>
  <si>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</si>
  <si>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</si>
  <si>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</si>
  <si>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</si>
  <si>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</si>
  <si>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</si>
  <si>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</si>
  <si>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</si>
  <si>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</si>
  <si>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</si>
  <si>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</si>
  <si>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</si>
  <si>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</si>
  <si>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</si>
  <si>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</si>
  <si>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</si>
  <si>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</si>
  <si>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</si>
  <si>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</si>
  <si>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</si>
  <si>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</si>
  <si>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</si>
  <si>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</si>
  <si>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</si>
  <si>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</si>
  <si>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</si>
  <si>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</si>
  <si>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</si>
  <si>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</si>
  <si>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</si>
  <si>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</si>
  <si>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</si>
  <si>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</si>
  <si>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</si>
  <si>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</si>
  <si>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</si>
  <si>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</si>
  <si>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</si>
  <si>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</si>
  <si>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</si>
  <si>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</si>
  <si>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</si>
  <si>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</si>
  <si>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</si>
  <si>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</si>
  <si>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</si>
  <si>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</si>
  <si>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</si>
  <si>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</si>
  <si>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</si>
  <si>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</si>
  <si>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</si>
  <si>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</si>
  <si>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</si>
  <si>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</si>
  <si>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</si>
  <si>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</si>
  <si>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</si>
  <si>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</si>
  <si>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</si>
  <si>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</si>
  <si>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</si>
  <si>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</si>
  <si>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</si>
  <si>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</si>
  <si>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</si>
  <si>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</si>
  <si>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</si>
  <si>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</si>
  <si>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</si>
  <si>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</si>
  <si>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</si>
  <si>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</si>
  <si>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</si>
  <si>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</si>
  <si>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</si>
  <si>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</si>
  <si>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</si>
  <si>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</si>
  <si>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</si>
  <si>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</si>
  <si>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</si>
  <si>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</si>
  <si>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</si>
  <si>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</si>
  <si>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</si>
  <si>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</si>
  <si>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</si>
  <si>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</si>
  <si>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</si>
  <si>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</si>
  <si>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</si>
  <si>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</si>
  <si>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</si>
  <si>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</si>
  <si>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</si>
  <si>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</si>
  <si>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</si>
  <si>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</si>
  <si>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</si>
  <si>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</si>
  <si>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</si>
  <si>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</si>
  <si>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</si>
  <si>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</si>
  <si>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</si>
  <si>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</si>
  <si>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</si>
  <si>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</si>
  <si>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</si>
  <si>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</si>
  <si>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</si>
  <si>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</si>
  <si>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</si>
  <si>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</si>
  <si>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</si>
  <si>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</si>
  <si>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</si>
  <si>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</si>
  <si>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</si>
  <si>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</si>
  <si>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</si>
  <si>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</si>
  <si>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</si>
  <si>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</si>
  <si>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</si>
  <si>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</si>
  <si>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</si>
  <si>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</si>
  <si>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</si>
  <si>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</si>
  <si>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</si>
  <si>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</si>
  <si>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</si>
  <si>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</si>
  <si>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</si>
  <si>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</si>
  <si>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</si>
  <si>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</si>
  <si>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</si>
  <si>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</si>
  <si>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</si>
  <si>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</si>
  <si>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</si>
  <si>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</si>
  <si>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</si>
  <si>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</si>
  <si>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</si>
  <si>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</si>
  <si>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</si>
  <si>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</si>
  <si>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</si>
  <si>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</si>
  <si>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</si>
  <si>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</si>
  <si>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</si>
  <si>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</si>
  <si>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</si>
  <si>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</si>
  <si>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</si>
  <si>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</si>
  <si>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</si>
  <si>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</si>
  <si>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</si>
  <si>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</si>
  <si>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</si>
  <si>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</si>
  <si>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</si>
  <si>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</si>
  <si>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</si>
  <si>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</si>
  <si>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</si>
  <si>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</si>
  <si>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</si>
  <si>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</si>
  <si>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</si>
  <si>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</si>
  <si>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</si>
  <si>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</si>
  <si>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</si>
  <si>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</si>
  <si>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</si>
  <si>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</si>
  <si>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</si>
  <si>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</si>
  <si>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</si>
  <si>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</si>
  <si>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</si>
  <si>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</si>
  <si>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</si>
  <si>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</si>
  <si>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</si>
  <si>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</si>
  <si>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</si>
  <si>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</si>
  <si>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</si>
  <si>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</si>
  <si>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</si>
  <si>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</si>
  <si>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</si>
  <si>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</si>
  <si>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</si>
  <si>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</si>
  <si>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</si>
  <si>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</si>
  <si>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</si>
  <si>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</si>
  <si>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</si>
  <si>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</si>
  <si>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</si>
  <si>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</si>
  <si>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</si>
  <si>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</si>
  <si>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</si>
  <si>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</si>
  <si>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</si>
  <si>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</si>
  <si>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</si>
  <si>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</si>
  <si>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</si>
  <si>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</si>
  <si>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</si>
  <si>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</si>
  <si>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</si>
  <si>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</si>
  <si>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</si>
  <si>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</si>
  <si>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</si>
  <si>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</si>
  <si>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</si>
  <si>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</si>
  <si>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</si>
  <si>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</si>
  <si>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</si>
  <si>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</si>
  <si>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</si>
  <si>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</si>
  <si>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</si>
  <si>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</si>
  <si>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</si>
  <si>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</si>
  <si>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</si>
  <si>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</si>
  <si>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</si>
  <si>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</si>
  <si>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</si>
  <si>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</si>
  <si>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</si>
  <si>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</si>
  <si>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</si>
  <si>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</si>
  <si>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</si>
  <si>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</si>
  <si>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</si>
  <si>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</si>
  <si>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</si>
  <si>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</si>
  <si>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</si>
  <si>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</si>
  <si>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</si>
  <si>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</si>
  <si>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</si>
  <si>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</si>
  <si>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</si>
  <si>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</si>
  <si>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</si>
  <si>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</si>
  <si>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</si>
  <si>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</si>
  <si>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</si>
  <si>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</si>
  <si>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</si>
  <si>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</si>
  <si>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</si>
  <si>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</si>
  <si>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</si>
  <si>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</si>
  <si>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</si>
  <si>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</si>
  <si>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</si>
  <si>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</si>
  <si>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</si>
  <si>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</si>
  <si>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</si>
  <si>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</si>
  <si>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</si>
  <si>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</si>
  <si>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</si>
  <si>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</si>
  <si>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</si>
  <si>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</si>
  <si>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</si>
  <si>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</si>
  <si>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</si>
  <si>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</si>
  <si>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</si>
  <si>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</si>
  <si>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</si>
  <si>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</si>
  <si>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</si>
  <si>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</si>
  <si>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</si>
  <si>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</si>
  <si>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</si>
  <si>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</si>
  <si>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</si>
  <si>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</si>
  <si>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</si>
  <si>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</si>
  <si>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</si>
  <si>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</si>
  <si>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</si>
  <si>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</si>
  <si>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</si>
  <si>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</si>
  <si>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</si>
  <si>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</si>
  <si>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</si>
  <si>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</si>
  <si>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</si>
  <si>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</si>
  <si>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</si>
  <si>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</si>
  <si>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</si>
  <si>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</si>
  <si>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</si>
  <si>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</si>
  <si>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</si>
  <si>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</si>
  <si>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</si>
  <si>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</si>
  <si>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</si>
  <si>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</si>
  <si>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</si>
  <si>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</si>
  <si>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</si>
  <si>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</si>
  <si>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</si>
  <si>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</si>
  <si>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</si>
  <si>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</si>
  <si>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</si>
  <si>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</si>
  <si>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</si>
  <si>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</si>
  <si>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</si>
  <si>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</si>
  <si>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</si>
  <si>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</si>
  <si>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</si>
  <si>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</si>
  <si>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</si>
  <si>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</si>
  <si>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</si>
  <si>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</si>
  <si>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</si>
  <si>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</si>
  <si>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</si>
  <si>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</si>
  <si>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</si>
  <si>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</si>
  <si>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</si>
  <si>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</si>
  <si>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</si>
  <si>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</si>
  <si>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</si>
  <si>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</si>
  <si>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</si>
  <si>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</si>
  <si>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</si>
  <si>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</si>
  <si>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</si>
  <si>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</si>
  <si>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</si>
  <si>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</si>
  <si>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</si>
  <si>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</si>
  <si>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</si>
  <si>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</si>
  <si>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</si>
  <si>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</si>
  <si>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</si>
  <si>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</si>
  <si>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</si>
  <si>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</si>
  <si>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</si>
  <si>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</si>
  <si>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</si>
  <si>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</si>
  <si>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</si>
  <si>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</si>
  <si>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</si>
  <si>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</si>
  <si>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</si>
  <si>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</si>
  <si>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</si>
  <si>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</si>
  <si>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</si>
  <si>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</si>
  <si>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</si>
  <si>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</si>
  <si>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</si>
  <si>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</si>
  <si>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</si>
  <si>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</si>
  <si>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</si>
  <si>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</si>
  <si>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</si>
  <si>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</si>
  <si>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</si>
  <si>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</si>
  <si>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</si>
  <si>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</si>
  <si>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</si>
  <si>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</si>
  <si>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</si>
  <si>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</si>
  <si>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</si>
  <si>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</si>
  <si>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</si>
  <si>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</si>
  <si>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</si>
  <si>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</si>
  <si>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</si>
  <si>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</si>
  <si>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</si>
  <si>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</si>
  <si>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</si>
  <si>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</si>
  <si>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</si>
  <si>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</si>
  <si>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</si>
  <si>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</si>
  <si>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</si>
  <si>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</si>
  <si>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</si>
  <si>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</si>
  <si>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</si>
  <si>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</si>
  <si>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</si>
  <si>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</si>
  <si>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</si>
  <si>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</si>
  <si>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</si>
  <si>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</si>
  <si>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</si>
  <si>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</si>
  <si>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</si>
  <si>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</si>
  <si>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</si>
  <si>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</si>
  <si>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</si>
  <si>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</si>
  <si>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</si>
  <si>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</si>
  <si>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</si>
  <si>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</si>
  <si>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</si>
  <si>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</si>
  <si>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</si>
  <si>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</si>
  <si>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</si>
  <si>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</si>
  <si>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</si>
  <si>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</si>
  <si>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</si>
  <si>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</si>
  <si>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</si>
  <si>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</si>
  <si>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</si>
  <si>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</si>
  <si>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</si>
  <si>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</si>
  <si>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</si>
  <si>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</si>
  <si>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</si>
  <si>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</si>
  <si>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</si>
  <si>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</si>
  <si>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</si>
  <si>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</si>
  <si>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</si>
  <si>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</si>
  <si>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</si>
  <si>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</si>
  <si>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</si>
  <si>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</si>
  <si>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</si>
  <si>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</si>
  <si>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</si>
  <si>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</si>
  <si>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</si>
  <si>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</si>
  <si>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</si>
  <si>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</si>
  <si>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</si>
  <si>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</si>
  <si>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</si>
  <si>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</si>
  <si>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</si>
  <si>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</si>
  <si>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</si>
  <si>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</si>
  <si>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</si>
  <si>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</si>
  <si>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</si>
  <si>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</si>
  <si>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</si>
  <si>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</si>
  <si>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</si>
  <si>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</si>
  <si>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</si>
  <si>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</si>
  <si>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</si>
  <si>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</si>
  <si>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</si>
  <si>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</si>
  <si>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</si>
  <si>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</si>
  <si>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</si>
  <si>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</si>
  <si>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</si>
  <si>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</si>
  <si>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</si>
  <si>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</si>
  <si>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</si>
  <si>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</si>
  <si>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</si>
  <si>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</si>
  <si>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</si>
  <si>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</si>
  <si>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</si>
  <si>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</si>
  <si>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</si>
  <si>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</si>
  <si>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</si>
  <si>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</si>
  <si>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</si>
  <si>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</si>
  <si>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</si>
  <si>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</si>
  <si>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</si>
  <si>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</si>
  <si>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</si>
  <si>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</si>
  <si>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</si>
  <si>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</si>
  <si>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</si>
  <si>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</si>
  <si>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</si>
  <si>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</si>
  <si>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</si>
  <si>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</si>
  <si>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</si>
  <si>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</si>
  <si>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</si>
  <si>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</si>
  <si>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</si>
  <si>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</si>
  <si>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</si>
  <si>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</si>
  <si>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</si>
  <si>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</si>
  <si>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</si>
  <si>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</si>
  <si>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</si>
  <si>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</si>
  <si>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</si>
  <si>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</si>
  <si>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</si>
  <si>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</si>
  <si>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</si>
  <si>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</si>
  <si>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</si>
  <si>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</si>
  <si>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</si>
  <si>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</si>
  <si>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</si>
  <si>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</si>
  <si>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</si>
  <si>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</si>
  <si>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</si>
  <si>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</si>
  <si>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</si>
  <si>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</si>
  <si>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</si>
  <si>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</si>
  <si>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</si>
  <si>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</si>
  <si>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</si>
  <si>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</si>
  <si>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</si>
  <si>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</si>
  <si>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</si>
  <si>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</si>
  <si>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</si>
  <si>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</si>
  <si>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</si>
  <si>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</si>
  <si>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</si>
  <si>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</si>
  <si>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</si>
  <si>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</si>
  <si>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</si>
  <si>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</si>
  <si>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</si>
  <si>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</si>
  <si>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</si>
  <si>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</si>
  <si>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</si>
  <si>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</si>
  <si>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</si>
  <si>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</si>
  <si>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</si>
  <si>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</si>
  <si>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</si>
  <si>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</si>
  <si>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</si>
  <si>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</si>
  <si>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</si>
  <si>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</si>
  <si>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</si>
  <si>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</si>
  <si>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</si>
  <si>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</si>
  <si>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</si>
  <si>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</si>
  <si>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</si>
  <si>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</si>
  <si>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</si>
  <si>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</si>
  <si>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</si>
  <si>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</si>
  <si>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</si>
  <si>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</si>
  <si>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</si>
  <si>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</si>
  <si>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</si>
  <si>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</si>
  <si>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</si>
  <si>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</si>
  <si>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</si>
  <si>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</si>
  <si>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</si>
  <si>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</si>
  <si>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</si>
  <si>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</si>
  <si>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</si>
  <si>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</si>
  <si>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</si>
  <si>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</si>
  <si>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</si>
  <si>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</si>
  <si>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</si>
  <si>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</si>
  <si>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</si>
  <si>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</si>
  <si>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</si>
  <si>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</si>
  <si>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</si>
  <si>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</si>
  <si>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</si>
  <si>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</si>
  <si>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</si>
  <si>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</si>
  <si>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</si>
  <si>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</si>
  <si>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</si>
  <si>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</si>
  <si>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</si>
  <si>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</si>
  <si>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</si>
  <si>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</si>
  <si>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</si>
  <si>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</si>
  <si>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</si>
  <si>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</si>
  <si>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</si>
  <si>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</si>
  <si>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</si>
  <si>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</si>
  <si>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</si>
  <si>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</si>
  <si>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</si>
  <si>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</si>
  <si>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</si>
  <si>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</si>
  <si>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</si>
  <si>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</si>
  <si>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</si>
  <si>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</si>
  <si>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</si>
  <si>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</si>
  <si>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</si>
  <si>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</si>
  <si>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</si>
  <si>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</si>
  <si>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</si>
  <si>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</si>
  <si>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</si>
  <si>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</si>
  <si>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</si>
  <si>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</si>
  <si>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</si>
  <si>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</si>
  <si>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</si>
  <si>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</si>
  <si>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</si>
  <si>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</si>
  <si>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</si>
  <si>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</si>
  <si>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</si>
  <si>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</si>
  <si>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</si>
  <si>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</si>
  <si>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</si>
  <si>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</si>
  <si>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</si>
  <si>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</si>
  <si>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</si>
  <si>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</si>
  <si>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</si>
  <si>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</si>
  <si>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</si>
  <si>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</si>
  <si>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</si>
  <si>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</si>
  <si>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</si>
  <si>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</si>
  <si>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</si>
  <si>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</si>
  <si>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</si>
  <si>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</si>
  <si>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</si>
  <si>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</si>
  <si>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</si>
  <si>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</si>
  <si>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</si>
  <si>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</si>
  <si>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</si>
  <si>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</si>
  <si>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</si>
  <si>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</si>
  <si>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</si>
  <si>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</si>
  <si>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</si>
  <si>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</si>
  <si>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</si>
  <si>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</si>
  <si>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</si>
  <si>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</si>
  <si>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</si>
  <si>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</si>
  <si>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</si>
  <si>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</si>
  <si>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</si>
  <si>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</si>
  <si>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</si>
  <si>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</si>
  <si>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</si>
  <si>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</si>
  <si>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</si>
  <si>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</si>
  <si>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</si>
  <si>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</si>
  <si>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</si>
  <si>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</si>
  <si>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</si>
  <si>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</si>
  <si>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</si>
  <si>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</si>
  <si>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</si>
  <si>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</si>
  <si>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</si>
  <si>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</si>
  <si>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</si>
  <si>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</si>
  <si>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</si>
  <si>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</si>
  <si>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</si>
  <si>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</si>
  <si>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</si>
  <si>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</si>
  <si>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</si>
  <si>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</si>
  <si>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</si>
  <si>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</si>
  <si>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</si>
  <si>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</si>
  <si>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</si>
  <si>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</si>
  <si>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</si>
  <si>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</si>
  <si>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</si>
  <si>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</si>
  <si>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</si>
  <si>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</si>
  <si>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</si>
  <si>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</si>
  <si>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</si>
  <si>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</si>
  <si>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</si>
  <si>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</si>
  <si>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</si>
  <si>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</si>
  <si>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</si>
  <si>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</si>
  <si>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</si>
  <si>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</si>
  <si>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</si>
  <si>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</si>
  <si>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</si>
  <si>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</si>
  <si>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</si>
  <si>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</si>
  <si>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</si>
  <si>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</si>
  <si>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</si>
  <si>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</si>
  <si>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</si>
  <si>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</si>
  <si>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</si>
  <si>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</si>
  <si>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</si>
  <si>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</si>
  <si>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</si>
  <si>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</si>
  <si>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</si>
  <si>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</si>
  <si>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</si>
  <si>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</si>
  <si>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</si>
  <si>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</si>
  <si>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</si>
  <si>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</si>
  <si>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</si>
  <si>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</si>
  <si>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</si>
  <si>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</si>
  <si>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</si>
  <si>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</si>
  <si>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</si>
  <si>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</si>
  <si>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</si>
  <si>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</si>
  <si>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</si>
  <si>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</si>
  <si>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</si>
  <si>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</si>
  <si>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</si>
  <si>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</si>
  <si>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</si>
  <si>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</si>
  <si>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</si>
  <si>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</si>
  <si>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</si>
  <si>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</si>
  <si>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</si>
  <si>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</si>
  <si>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</si>
  <si>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</si>
  <si>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</si>
  <si>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</si>
  <si>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</si>
  <si>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</si>
  <si>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</si>
  <si>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</si>
  <si>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</si>
  <si>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</si>
  <si>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</si>
  <si>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</si>
  <si>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</si>
  <si>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</si>
  <si>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</si>
  <si>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</si>
  <si>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</si>
  <si>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</si>
  <si>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</si>
  <si>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</si>
  <si>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</si>
  <si>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</si>
  <si>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</si>
  <si>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</si>
  <si>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</si>
  <si>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</si>
  <si>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</si>
  <si>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</si>
  <si>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</si>
  <si>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</si>
  <si>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</si>
  <si>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</si>
  <si>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</si>
  <si>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</si>
  <si>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</si>
  <si>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</si>
  <si>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</si>
  <si>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</si>
  <si>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</si>
  <si>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</si>
  <si>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</si>
  <si>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</si>
  <si>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</si>
  <si>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</si>
  <si>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</si>
  <si>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</si>
  <si>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</si>
  <si>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</si>
  <si>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</si>
  <si>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</si>
  <si>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</si>
  <si>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</si>
  <si>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</si>
  <si>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</si>
  <si>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</si>
  <si>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</si>
  <si>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</si>
  <si>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</si>
  <si>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</si>
  <si>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</si>
  <si>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</si>
  <si>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</si>
  <si>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</si>
  <si>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</si>
  <si>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</si>
  <si>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</si>
  <si>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</si>
  <si>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</si>
  <si>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</si>
  <si>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</si>
  <si>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</si>
  <si>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</si>
  <si>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</si>
  <si>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</si>
  <si>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</si>
  <si>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</si>
  <si>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</si>
  <si>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</si>
  <si>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</si>
  <si>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</si>
  <si>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</si>
  <si>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</si>
  <si>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</si>
  <si>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</si>
  <si>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</si>
  <si>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</si>
  <si>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</si>
  <si>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</si>
  <si>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</si>
  <si>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</si>
  <si>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</si>
  <si>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</si>
  <si>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</si>
  <si>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</si>
  <si>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</si>
  <si>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</si>
  <si>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</si>
  <si>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</si>
  <si>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</si>
  <si>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</si>
  <si>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</si>
  <si>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</si>
  <si>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</si>
  <si>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</si>
  <si>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</si>
  <si>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</si>
  <si>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</si>
  <si>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</si>
  <si>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</si>
  <si>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</si>
  <si>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</si>
  <si>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</si>
  <si>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</si>
  <si>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</si>
  <si>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</si>
  <si>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</si>
  <si>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</si>
  <si>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</si>
  <si>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</si>
  <si>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</si>
  <si>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</si>
  <si>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</si>
  <si>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</si>
  <si>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</si>
  <si>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</si>
  <si>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</si>
  <si>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</si>
  <si>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</si>
  <si>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</si>
  <si>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</si>
  <si>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</si>
  <si>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</si>
  <si>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</si>
  <si>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</si>
  <si>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</si>
  <si>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</si>
  <si>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</si>
  <si>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</si>
  <si>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</si>
  <si>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</si>
  <si>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</si>
  <si>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</si>
  <si>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</si>
  <si>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</si>
  <si>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</si>
  <si>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</si>
  <si>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</si>
  <si>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</si>
  <si>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</si>
  <si>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</si>
  <si>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</si>
  <si>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</si>
  <si>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</si>
  <si>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</si>
  <si>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</si>
  <si>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</si>
  <si>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</si>
  <si>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</si>
  <si>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</si>
  <si>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</si>
  <si>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</si>
  <si>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</si>
  <si>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</si>
  <si>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</si>
  <si>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</si>
  <si>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</si>
  <si>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</si>
  <si>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</si>
  <si>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</si>
  <si>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</si>
  <si>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</si>
  <si>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</si>
  <si>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</si>
  <si>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</si>
  <si>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</si>
  <si>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</si>
  <si>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</si>
  <si>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</si>
  <si>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</si>
  <si>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</si>
  <si>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</si>
  <si>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</si>
  <si>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</si>
  <si>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</si>
  <si>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</si>
  <si>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</si>
  <si>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</si>
  <si>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</si>
  <si>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</si>
  <si>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</si>
  <si>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</si>
  <si>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</si>
  <si>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</si>
  <si>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</si>
  <si>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</si>
  <si>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</si>
  <si>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</si>
  <si>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</si>
  <si>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</si>
  <si>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</si>
  <si>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</si>
  <si>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</si>
  <si>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</si>
  <si>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</si>
  <si>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</si>
  <si>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</si>
  <si>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</si>
  <si>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</si>
  <si>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</si>
  <si>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</si>
  <si>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</si>
  <si>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</si>
  <si>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</si>
  <si>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</si>
  <si>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</si>
  <si>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</si>
  <si>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</si>
  <si>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</si>
  <si>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</si>
  <si>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</si>
  <si>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</si>
  <si>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</si>
  <si>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</si>
  <si>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</si>
  <si>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</si>
  <si>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</si>
  <si>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</si>
  <si>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</si>
  <si>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</si>
  <si>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</si>
  <si>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</si>
  <si>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</si>
  <si>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</si>
  <si>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</si>
  <si>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</si>
  <si>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</si>
  <si>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</si>
  <si>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</si>
  <si>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</si>
  <si>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</si>
  <si>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</si>
  <si>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</si>
  <si>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</si>
  <si>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</si>
  <si>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</si>
  <si>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</si>
  <si>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</si>
  <si>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</si>
  <si>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</si>
  <si>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</si>
  <si>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</si>
  <si>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</si>
  <si>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</si>
  <si>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</si>
  <si>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</si>
  <si>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</si>
  <si>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</si>
  <si>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</si>
  <si>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</si>
  <si>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</si>
  <si>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</si>
  <si>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</si>
  <si>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</si>
  <si>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</si>
  <si>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</si>
  <si>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</si>
  <si>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</si>
  <si>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</si>
  <si>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</si>
  <si>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</si>
  <si>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</si>
  <si>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</si>
  <si>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</si>
  <si>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</si>
  <si>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</si>
  <si>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</si>
  <si>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</si>
  <si>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</si>
  <si>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</si>
  <si>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</si>
  <si>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</si>
  <si>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</si>
  <si>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</si>
  <si>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</si>
  <si>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</si>
  <si>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</si>
  <si>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</si>
  <si>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</si>
  <si>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</si>
  <si>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</si>
  <si>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</si>
  <si>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</si>
  <si>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</si>
  <si>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</si>
  <si>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</si>
  <si>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</si>
  <si>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</si>
  <si>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</si>
  <si>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</si>
  <si>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</si>
  <si>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</si>
  <si>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</si>
  <si>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</si>
  <si>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</si>
  <si>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</si>
  <si>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</si>
  <si>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</si>
  <si>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</si>
  <si>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</si>
  <si>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</si>
  <si>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</si>
  <si>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</si>
  <si>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</si>
  <si>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</si>
  <si>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</si>
  <si>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</si>
  <si>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</si>
  <si>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</si>
  <si>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</si>
  <si>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</si>
  <si>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</si>
  <si>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</si>
  <si>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</si>
  <si>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</si>
  <si>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</si>
  <si>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</si>
  <si>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</si>
  <si>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</si>
  <si>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</si>
  <si>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</si>
  <si>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</si>
  <si>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</si>
  <si>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</si>
  <si>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</si>
  <si>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</si>
  <si>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</si>
  <si>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</si>
  <si>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</si>
  <si>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</si>
  <si>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</si>
  <si>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</si>
  <si>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</si>
  <si>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</si>
  <si>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</si>
  <si>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</si>
  <si>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</si>
  <si>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</si>
  <si>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</si>
  <si>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</si>
  <si>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</si>
  <si>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</si>
  <si>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</si>
  <si>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</si>
  <si>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</si>
  <si>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</si>
  <si>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</si>
  <si>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</si>
  <si>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</si>
  <si>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</si>
  <si>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</si>
  <si>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</si>
  <si>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</si>
  <si>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</si>
  <si>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</si>
  <si>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</si>
  <si>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</si>
  <si>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</si>
  <si>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</si>
  <si>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</si>
  <si>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</si>
  <si>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</si>
  <si>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</si>
  <si>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</si>
  <si>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</si>
  <si>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</si>
  <si>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</si>
  <si>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</si>
  <si>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</si>
  <si>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</si>
  <si>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</si>
  <si>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</si>
  <si>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</si>
  <si>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</si>
  <si>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</si>
  <si>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</si>
  <si>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</si>
  <si>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</si>
  <si>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</si>
  <si>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</si>
  <si>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</si>
  <si>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</si>
  <si>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</si>
  <si>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</si>
  <si>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</si>
  <si>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</si>
  <si>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</si>
  <si>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</si>
  <si>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</si>
  <si>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</si>
  <si>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</si>
  <si>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</si>
  <si>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</si>
  <si>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</si>
  <si>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</si>
  <si>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</si>
  <si>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</si>
  <si>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</si>
  <si>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</si>
  <si>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</si>
  <si>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</si>
  <si>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</si>
  <si>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</si>
  <si>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</si>
  <si>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</si>
  <si>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</si>
  <si>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</si>
  <si>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</si>
  <si>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</si>
  <si>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</si>
  <si>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</si>
  <si>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</si>
  <si>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</si>
  <si>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</si>
  <si>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</si>
  <si>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</si>
  <si>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</si>
  <si>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</si>
  <si>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</si>
  <si>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</si>
  <si>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</si>
  <si>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</si>
  <si>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</si>
  <si>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</si>
  <si>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</si>
  <si>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</si>
  <si>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</si>
  <si>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</si>
  <si>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</si>
  <si>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</si>
  <si>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</si>
  <si>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</si>
  <si>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</si>
  <si>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</si>
  <si>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</si>
  <si>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</si>
  <si>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</si>
  <si>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</si>
  <si>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</si>
  <si>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</si>
  <si>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</si>
  <si>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</si>
  <si>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</si>
  <si>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</si>
  <si>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</si>
  <si>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</si>
  <si>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</si>
  <si>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</si>
  <si>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</si>
  <si>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</si>
  <si>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</si>
  <si>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</si>
  <si>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</si>
  <si>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</si>
  <si>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</si>
  <si>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</si>
  <si>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</si>
  <si>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</si>
  <si>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</si>
  <si>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</si>
  <si>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</si>
  <si>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</si>
  <si>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</si>
  <si>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</si>
  <si>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</si>
  <si>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</si>
  <si>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</si>
  <si>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</si>
  <si>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</si>
  <si>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</si>
  <si>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</si>
  <si>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</si>
  <si>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</si>
  <si>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</si>
  <si>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</si>
  <si>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</si>
  <si>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</si>
  <si>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</si>
  <si>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</si>
  <si>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</si>
  <si>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</si>
  <si>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</si>
  <si>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</si>
  <si>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</si>
  <si>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</si>
  <si>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</si>
  <si>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</si>
  <si>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</si>
  <si>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</si>
  <si>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</si>
  <si>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</si>
  <si>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</si>
  <si>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</si>
  <si>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</si>
  <si>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</si>
  <si>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</si>
  <si>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</si>
  <si>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</si>
  <si>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</si>
  <si>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</si>
  <si>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</si>
  <si>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</si>
  <si>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</si>
  <si>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</si>
  <si>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</si>
  <si>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</si>
  <si>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</si>
  <si>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</si>
  <si>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</si>
  <si>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</si>
  <si>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</si>
  <si>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</si>
  <si>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</si>
  <si>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</si>
  <si>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</si>
  <si>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</si>
  <si>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</si>
  <si>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</si>
  <si>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</si>
  <si>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</si>
  <si>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</si>
  <si>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</si>
  <si>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</si>
  <si>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</si>
  <si>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</si>
  <si>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</si>
  <si>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</si>
  <si>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</si>
  <si>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</si>
  <si>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</si>
  <si>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</si>
  <si>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</si>
  <si>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</si>
  <si>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</si>
  <si>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</si>
  <si>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</si>
  <si>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</si>
  <si>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</si>
  <si>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</si>
  <si>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</si>
  <si>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</si>
  <si>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</si>
  <si>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</si>
  <si>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</si>
  <si>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</si>
  <si>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</si>
  <si>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</si>
  <si>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</si>
  <si>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</si>
  <si>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</si>
  <si>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</si>
  <si>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</si>
  <si>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</si>
  <si>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</si>
  <si>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</si>
  <si>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</si>
  <si>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</si>
  <si>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</si>
  <si>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</si>
  <si>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</si>
  <si>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</si>
  <si>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</si>
  <si>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</si>
  <si>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</si>
  <si>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</si>
  <si>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</si>
  <si>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</si>
  <si>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</si>
  <si>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</si>
  <si>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</si>
  <si>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</si>
  <si>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</si>
  <si>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</si>
  <si>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</si>
  <si>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</si>
  <si>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</si>
  <si>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</si>
  <si>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</si>
  <si>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</si>
  <si>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</si>
  <si>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</si>
  <si>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</si>
  <si>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</si>
  <si>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</si>
  <si>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</si>
  <si>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</si>
  <si>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</si>
  <si>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</si>
  <si>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</si>
  <si>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</si>
  <si>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</si>
  <si>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</si>
  <si>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</si>
  <si>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</si>
  <si>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</si>
  <si>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</si>
  <si>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</si>
  <si>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</si>
  <si>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</si>
  <si>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</si>
  <si>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</si>
  <si>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</si>
  <si>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</si>
  <si>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</si>
  <si>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</si>
  <si>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</si>
  <si>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</si>
  <si>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</si>
  <si>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</si>
  <si>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</si>
  <si>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</si>
  <si>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</si>
  <si>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</si>
  <si>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</si>
  <si>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</si>
  <si>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</si>
  <si>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</si>
  <si>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</si>
  <si>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</si>
  <si>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</si>
  <si>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</si>
  <si>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</si>
  <si>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</si>
  <si>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</si>
  <si>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</si>
  <si>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</si>
  <si>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</si>
  <si>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</si>
  <si>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</si>
  <si>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</si>
  <si>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</si>
  <si>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</si>
  <si>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</si>
  <si>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</si>
  <si>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</si>
  <si>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</si>
  <si>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</si>
  <si>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</si>
  <si>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</si>
  <si>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</si>
  <si>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</si>
  <si>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</si>
  <si>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</si>
  <si>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</si>
  <si>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</si>
  <si>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</si>
  <si>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</si>
  <si>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</si>
  <si>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</si>
  <si>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</si>
  <si>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</si>
  <si>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</si>
  <si>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</si>
  <si>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</si>
  <si>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</si>
  <si>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</si>
  <si>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</si>
  <si>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</si>
  <si>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</si>
  <si>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</si>
  <si>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</si>
  <si>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</si>
  <si>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</si>
  <si>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</si>
  <si>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</si>
  <si>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</si>
  <si>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</si>
  <si>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</si>
  <si>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</si>
  <si>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</si>
  <si>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</si>
  <si>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</si>
  <si>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</si>
  <si>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</si>
  <si>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</si>
  <si>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</si>
  <si>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</si>
  <si>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</si>
  <si>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</si>
  <si>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</si>
  <si>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</si>
  <si>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</si>
  <si>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</si>
  <si>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</si>
  <si>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</si>
  <si>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</si>
  <si>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</si>
  <si>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</si>
  <si>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</si>
  <si>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</si>
  <si>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</si>
  <si>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</si>
  <si>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</si>
  <si>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</si>
  <si>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</si>
  <si>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</si>
  <si>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</si>
  <si>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</si>
  <si>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</si>
  <si>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</si>
  <si>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</si>
  <si>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</si>
  <si>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</si>
  <si>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</si>
  <si>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</si>
  <si>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</si>
  <si>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</si>
  <si>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</si>
  <si>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</si>
  <si>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</si>
  <si>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</si>
  <si>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</si>
  <si>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</si>
  <si>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</si>
  <si>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</si>
  <si>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</si>
  <si>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</si>
  <si>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</si>
  <si>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</si>
  <si>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</si>
  <si>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</si>
  <si>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</si>
  <si>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</si>
  <si>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</si>
  <si>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</si>
  <si>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</si>
  <si>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</si>
  <si>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</si>
  <si>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</si>
  <si>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</si>
  <si>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</si>
  <si>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</si>
  <si>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</si>
  <si>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</si>
  <si>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</si>
  <si>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</si>
  <si>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</si>
  <si>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</si>
  <si>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</si>
  <si>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</si>
  <si>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</si>
  <si>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</si>
  <si>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</si>
  <si>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</si>
  <si>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</si>
  <si>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</si>
  <si>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</si>
  <si>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</si>
  <si>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</si>
  <si>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</si>
  <si>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</si>
  <si>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</si>
  <si>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</si>
  <si>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</si>
  <si>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</si>
  <si>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</si>
  <si>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</si>
  <si>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</si>
  <si>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</si>
  <si>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</si>
  <si>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</si>
  <si>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</si>
  <si>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</si>
  <si>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</si>
  <si>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</si>
  <si>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</si>
  <si>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</si>
  <si>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</si>
  <si>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</si>
  <si>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</si>
  <si>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</si>
  <si>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</si>
  <si>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</si>
  <si>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</si>
  <si>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</si>
  <si>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</si>
  <si>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</si>
  <si>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</si>
  <si>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</si>
  <si>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</si>
  <si>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</si>
  <si>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</si>
  <si>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</si>
  <si>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</si>
  <si>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</si>
  <si>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</si>
  <si>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</si>
  <si>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</si>
  <si>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</si>
  <si>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</si>
  <si>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</si>
  <si>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</si>
  <si>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</si>
  <si>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</si>
  <si>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</si>
  <si>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</si>
  <si>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</si>
  <si>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</si>
  <si>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</si>
  <si>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</si>
  <si>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</si>
  <si>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</si>
  <si>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</si>
  <si>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</si>
  <si>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</si>
  <si>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</si>
  <si>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</si>
  <si>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</si>
  <si>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</si>
  <si>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</si>
  <si>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</si>
  <si>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</si>
  <si>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</si>
  <si>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</si>
  <si>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</si>
  <si>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</si>
  <si>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</si>
  <si>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</si>
  <si>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</si>
  <si>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</si>
  <si>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</si>
  <si>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</si>
  <si>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</si>
  <si>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</si>
  <si>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</si>
  <si>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</si>
  <si>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</si>
  <si>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</si>
  <si>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</si>
  <si>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</si>
  <si>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</si>
  <si>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</si>
  <si>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</si>
  <si>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</si>
  <si>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</si>
  <si>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</si>
  <si>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</si>
  <si>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</si>
  <si>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</si>
  <si>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</si>
  <si>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</si>
  <si>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</si>
  <si>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</si>
  <si>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</si>
  <si>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</si>
  <si>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</si>
  <si>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</si>
  <si>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</si>
  <si>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</si>
  <si>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</si>
  <si>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</si>
  <si>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</si>
  <si>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</si>
  <si>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</si>
  <si>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</si>
  <si>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</si>
  <si>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</si>
  <si>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</si>
  <si>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</si>
  <si>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</si>
  <si>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</si>
  <si>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</si>
  <si>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</si>
  <si>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</si>
  <si>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</si>
  <si>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</si>
  <si>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</si>
  <si>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</si>
  <si>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</si>
  <si>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</si>
  <si>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</si>
  <si>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</si>
  <si>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</si>
  <si>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</si>
  <si>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</si>
  <si>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</si>
  <si>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</si>
  <si>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</si>
  <si>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</si>
  <si>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</si>
  <si>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</si>
  <si>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</si>
  <si>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</si>
  <si>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</si>
  <si>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</si>
  <si>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</si>
  <si>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</si>
  <si>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</si>
  <si>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</si>
  <si>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</si>
  <si>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</si>
  <si>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</si>
  <si>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</si>
  <si>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</si>
  <si>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</si>
  <si>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</si>
  <si>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</si>
  <si>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</si>
  <si>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</si>
  <si>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</si>
  <si>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</si>
  <si>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</si>
  <si>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</si>
  <si>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</si>
  <si>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</si>
  <si>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</si>
  <si>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</si>
  <si>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</si>
  <si>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</si>
  <si>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</si>
  <si>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</si>
  <si>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</si>
  <si>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</si>
  <si>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</si>
  <si>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</si>
  <si>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</si>
  <si>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</si>
  <si>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</si>
  <si>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</si>
  <si>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</si>
  <si>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</si>
  <si>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</si>
  <si>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</si>
  <si>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</si>
  <si>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</si>
  <si>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</si>
  <si>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</si>
  <si>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</si>
  <si>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</si>
  <si>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</si>
  <si>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</si>
  <si>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</si>
  <si>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</si>
  <si>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</si>
  <si>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</si>
  <si>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</si>
  <si>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</si>
  <si>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</si>
  <si>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</si>
  <si>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</si>
  <si>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</si>
  <si>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</si>
  <si>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</si>
  <si>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</si>
  <si>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</si>
  <si>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</si>
  <si>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</si>
  <si>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</si>
  <si>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</si>
  <si>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</si>
  <si>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</si>
  <si>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</si>
  <si>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</si>
  <si>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</si>
  <si>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</si>
  <si>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</si>
  <si>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</si>
  <si>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</si>
  <si>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</si>
  <si>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</si>
  <si>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</si>
  <si>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</si>
  <si>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</si>
  <si>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</si>
  <si>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</si>
  <si>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</si>
  <si>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</si>
  <si>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</si>
  <si>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</si>
  <si>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</si>
  <si>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</si>
  <si>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</si>
  <si>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</si>
  <si>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</si>
  <si>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</si>
  <si>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</si>
  <si>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</si>
  <si>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</si>
  <si>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</si>
  <si>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</si>
  <si>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</si>
  <si>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</si>
  <si>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</si>
  <si>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</si>
  <si>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</si>
  <si>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</si>
  <si>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</si>
  <si>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</si>
  <si>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</si>
  <si>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</si>
  <si>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</si>
  <si>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</si>
  <si>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</si>
  <si>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</si>
  <si>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</si>
  <si>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</si>
  <si>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</si>
  <si>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</si>
  <si>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</si>
  <si>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</si>
  <si>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</si>
  <si>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</si>
  <si>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</si>
  <si>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</si>
  <si>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</si>
  <si>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</si>
  <si>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</si>
  <si>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</si>
  <si>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</si>
  <si>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</si>
  <si>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</si>
  <si>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</si>
  <si>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</si>
  <si>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</si>
  <si>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</si>
  <si>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</si>
  <si>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</si>
  <si>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</si>
  <si>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</si>
  <si>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</si>
  <si>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</si>
  <si>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</si>
  <si>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</si>
  <si>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</si>
  <si>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</si>
  <si>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</si>
  <si>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</si>
  <si>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</si>
  <si>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</si>
  <si>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</si>
  <si>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</si>
  <si>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</si>
  <si>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</si>
  <si>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</si>
  <si>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</si>
  <si>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</si>
  <si>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</si>
  <si>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</si>
  <si>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</si>
  <si>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</si>
  <si>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</si>
  <si>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</si>
  <si>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</si>
  <si>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</si>
  <si>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</si>
  <si>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</si>
  <si>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</si>
  <si>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</si>
  <si>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</si>
  <si>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</si>
  <si>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</si>
  <si>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</si>
  <si>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</si>
  <si>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</si>
  <si>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</si>
  <si>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</si>
  <si>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</si>
  <si>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</si>
  <si>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</si>
  <si>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</si>
  <si>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</si>
  <si>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</si>
  <si>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</si>
  <si>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</si>
  <si>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</si>
  <si>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</si>
  <si>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</si>
  <si>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</si>
  <si>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</si>
  <si>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</si>
  <si>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</si>
  <si>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</si>
  <si>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</si>
  <si>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</si>
  <si>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</si>
  <si>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</si>
  <si>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</si>
  <si>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</si>
  <si>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</si>
  <si>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</si>
  <si>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</si>
  <si>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</si>
  <si>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</si>
  <si>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</si>
  <si>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</si>
  <si>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</si>
  <si>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</si>
  <si>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</si>
  <si>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</si>
  <si>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</si>
  <si>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</si>
  <si>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</si>
  <si>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</si>
  <si>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</si>
  <si>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</si>
  <si>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</si>
  <si>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</si>
  <si>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</si>
  <si>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</si>
  <si>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</si>
  <si>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</si>
  <si>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</si>
  <si>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</si>
  <si>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</si>
  <si>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</si>
  <si>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</si>
  <si>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</si>
  <si>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</si>
  <si>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</si>
  <si>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</si>
  <si>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</si>
  <si>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</si>
  <si>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</si>
  <si>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</si>
  <si>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</si>
  <si>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</si>
  <si>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</si>
  <si>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</si>
  <si>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</si>
  <si>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</si>
  <si>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</si>
  <si>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</si>
  <si>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</si>
  <si>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</si>
  <si>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</si>
  <si>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</si>
  <si>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</si>
  <si>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</si>
  <si>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</si>
  <si>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</si>
  <si>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</si>
  <si>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</si>
  <si>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</si>
  <si>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</si>
  <si>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</si>
  <si>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</si>
  <si>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</si>
  <si>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</si>
  <si>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</si>
  <si>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</si>
  <si>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</si>
  <si>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</si>
  <si>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</si>
  <si>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</si>
  <si>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</si>
  <si>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</si>
  <si>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</si>
  <si>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</si>
  <si>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</si>
  <si>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</si>
  <si>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</si>
  <si>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</si>
  <si>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</si>
  <si>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</si>
  <si>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</si>
  <si>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</si>
  <si>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</si>
  <si>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</si>
  <si>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</si>
  <si>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</si>
  <si>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</si>
  <si>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</si>
  <si>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</si>
  <si>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</si>
  <si>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</si>
  <si>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</si>
  <si>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</si>
  <si>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</si>
  <si>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</si>
  <si>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</si>
  <si>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</si>
  <si>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</si>
  <si>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</si>
  <si>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</si>
  <si>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</si>
  <si>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</si>
  <si>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</si>
  <si>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</si>
  <si>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</si>
  <si>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</si>
  <si>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</si>
  <si>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</si>
  <si>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</si>
  <si>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</si>
  <si>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</si>
  <si>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</si>
  <si>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</si>
  <si>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</si>
  <si>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</si>
  <si>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</si>
  <si>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</si>
  <si>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</si>
  <si>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</si>
  <si>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</si>
  <si>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</si>
  <si>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</si>
  <si>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</si>
  <si>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</si>
  <si>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</si>
  <si>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</si>
  <si>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</si>
  <si>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</si>
  <si>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</si>
  <si>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</si>
  <si>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</si>
  <si>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</si>
  <si>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</si>
  <si>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</si>
  <si>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</si>
  <si>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</si>
  <si>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</si>
  <si>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</si>
  <si>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</si>
  <si>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</si>
  <si>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</si>
  <si>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</si>
  <si>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</si>
  <si>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</si>
  <si>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</si>
  <si>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</si>
  <si>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</si>
  <si>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</si>
  <si>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</si>
  <si>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</si>
  <si>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</si>
  <si>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</si>
  <si>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</si>
  <si>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</si>
  <si>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</si>
  <si>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</si>
  <si>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</si>
  <si>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</si>
  <si>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</si>
  <si>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</si>
  <si>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</si>
  <si>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</si>
  <si>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</si>
  <si>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</si>
  <si>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</si>
  <si>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</si>
  <si>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</si>
  <si>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</si>
  <si>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</si>
  <si>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</si>
  <si>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</si>
  <si>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</si>
  <si>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</si>
  <si>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</si>
  <si>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</si>
  <si>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</si>
  <si>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</si>
  <si>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</si>
  <si>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</si>
  <si>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</si>
  <si>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</si>
  <si>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</si>
  <si>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</si>
  <si>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</si>
  <si>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</si>
  <si>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</si>
  <si>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</si>
  <si>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</si>
  <si>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</si>
  <si>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</si>
  <si>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</si>
  <si>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</si>
  <si>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</si>
  <si>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</si>
  <si>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</si>
  <si>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</si>
  <si>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</si>
  <si>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</si>
  <si>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</si>
  <si>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</si>
  <si>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</si>
  <si>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</si>
  <si>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</si>
  <si>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</si>
  <si>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</si>
  <si>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</si>
  <si>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</si>
  <si>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</si>
  <si>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</si>
  <si>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</si>
  <si>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</si>
  <si>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</si>
  <si>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</si>
  <si>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</si>
  <si>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</si>
  <si>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</si>
  <si>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</si>
  <si>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</si>
  <si>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</si>
  <si>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</si>
  <si>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</si>
  <si>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</si>
  <si>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</si>
  <si>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</si>
  <si>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</si>
  <si>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</si>
  <si>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</si>
  <si>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</si>
  <si>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</si>
  <si>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</si>
  <si>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</si>
  <si>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</si>
  <si>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</si>
  <si>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</si>
  <si>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</si>
  <si>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</si>
  <si>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</si>
  <si>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</si>
  <si>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</si>
  <si>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</si>
  <si>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</si>
  <si>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</si>
  <si>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</si>
  <si>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</si>
  <si>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</si>
  <si>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</si>
  <si>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</si>
  <si>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</si>
  <si>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</si>
  <si>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</si>
  <si>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</si>
  <si>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</si>
  <si>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</si>
  <si>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</si>
  <si>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</si>
  <si>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</si>
  <si>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</si>
  <si>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</si>
  <si>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</si>
  <si>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</si>
  <si>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</si>
  <si>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</si>
  <si>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</si>
  <si>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</si>
  <si>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</si>
  <si>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</si>
  <si>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</si>
  <si>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</si>
  <si>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</si>
  <si>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</si>
  <si>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</si>
  <si>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</si>
  <si>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</si>
  <si>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</si>
  <si>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</si>
  <si>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</si>
  <si>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</si>
  <si>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</si>
  <si>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</si>
  <si>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</si>
  <si>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</si>
  <si>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</si>
  <si>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</si>
  <si>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</si>
  <si>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</si>
  <si>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</si>
  <si>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</si>
  <si>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</si>
  <si>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</si>
  <si>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</si>
  <si>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</si>
  <si>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</si>
  <si>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</si>
  <si>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</si>
  <si>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</si>
  <si>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</si>
  <si>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</si>
  <si>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</si>
  <si>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</si>
  <si>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</si>
  <si>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</si>
  <si>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</si>
  <si>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</si>
  <si>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</si>
  <si>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</si>
  <si>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</si>
  <si>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</si>
  <si>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</si>
  <si>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</si>
  <si>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</si>
  <si>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</si>
  <si>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</si>
  <si>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</si>
  <si>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</si>
  <si>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</si>
  <si>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</si>
  <si>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</si>
  <si>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</si>
  <si>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</si>
  <si>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</si>
  <si>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</si>
  <si>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</si>
  <si>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</si>
  <si>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</si>
  <si>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</si>
  <si>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</si>
  <si>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</si>
  <si>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</si>
  <si>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</si>
  <si>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</si>
  <si>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</si>
  <si>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</si>
  <si>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</si>
  <si>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</si>
  <si>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</si>
  <si>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</si>
  <si>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</si>
  <si>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</si>
  <si>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</si>
  <si>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</si>
  <si>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</si>
  <si>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</si>
  <si>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</si>
  <si>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</si>
  <si>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</si>
  <si>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</si>
  <si>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</si>
  <si>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</si>
  <si>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</si>
  <si>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</si>
  <si>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</si>
  <si>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</si>
  <si>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</si>
  <si>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</si>
  <si>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</si>
  <si>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</si>
  <si>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</si>
  <si>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</si>
  <si>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</si>
  <si>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</si>
  <si>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</si>
  <si>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</si>
  <si>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</si>
  <si>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</si>
  <si>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</si>
  <si>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</si>
  <si>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</si>
  <si>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</si>
  <si>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</si>
  <si>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</si>
  <si>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</si>
  <si>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</si>
  <si>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</si>
  <si>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</si>
  <si>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</si>
  <si>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</si>
  <si>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</si>
  <si>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</si>
  <si>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</si>
  <si>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</si>
  <si>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</si>
  <si>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</si>
  <si>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</si>
  <si>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</si>
  <si>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</si>
  <si>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</si>
  <si>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</si>
  <si>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</si>
  <si>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</si>
  <si>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</si>
  <si>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</si>
  <si>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</si>
  <si>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</si>
  <si>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</si>
  <si>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</si>
  <si>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</si>
  <si>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</si>
  <si>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</si>
  <si>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</si>
  <si>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</si>
  <si>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</si>
  <si>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</si>
  <si>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</si>
  <si>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</si>
  <si>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</si>
  <si>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</si>
  <si>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</si>
  <si>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</si>
  <si>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</si>
  <si>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</si>
  <si>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</si>
  <si>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</si>
  <si>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</si>
  <si>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</si>
  <si>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</si>
  <si>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</si>
  <si>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</si>
  <si>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</si>
  <si>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</si>
  <si>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</si>
  <si>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</si>
  <si>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</si>
  <si>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</si>
  <si>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</si>
  <si>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</si>
  <si>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</si>
  <si>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</si>
  <si>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</si>
  <si>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</si>
  <si>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</si>
  <si>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</si>
  <si>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</si>
  <si>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</si>
  <si>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</si>
  <si>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</si>
  <si>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</si>
  <si>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</si>
  <si>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</si>
  <si>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</si>
  <si>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</si>
  <si>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</si>
  <si>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</si>
  <si>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</si>
  <si>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</si>
  <si>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</si>
  <si>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</si>
  <si>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</si>
  <si>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</si>
  <si>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</si>
  <si>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</si>
  <si>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</si>
  <si>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</si>
  <si>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</si>
  <si>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</si>
  <si>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</si>
  <si>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</si>
  <si>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</si>
  <si>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</si>
  <si>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</si>
  <si>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</si>
  <si>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</si>
  <si>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</si>
  <si>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</si>
  <si>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</si>
  <si>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</si>
  <si>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</si>
  <si>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</si>
  <si>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</si>
  <si>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</si>
  <si>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</si>
  <si>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</si>
  <si>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</si>
  <si>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</si>
  <si>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</si>
  <si>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</si>
  <si>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</si>
  <si>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</si>
  <si>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</si>
  <si>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</si>
  <si>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</si>
  <si>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</si>
  <si>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</si>
  <si>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</si>
  <si>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</si>
  <si>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</si>
  <si>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</si>
  <si>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</si>
  <si>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</si>
  <si>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</si>
  <si>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</si>
  <si>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</si>
  <si>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</si>
  <si>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</si>
  <si>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</si>
  <si>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</si>
  <si>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</si>
  <si>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</si>
  <si>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</si>
  <si>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</si>
  <si>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</si>
  <si>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</si>
  <si>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</si>
  <si>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</si>
  <si>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</si>
  <si>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</si>
  <si>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</si>
  <si>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</si>
  <si>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</si>
  <si>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</si>
  <si>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</si>
  <si>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</si>
  <si>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</si>
  <si>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</si>
  <si>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</si>
  <si>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</si>
  <si>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</si>
  <si>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</si>
  <si>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</si>
  <si>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</si>
  <si>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</si>
  <si>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</si>
  <si>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</si>
  <si>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</si>
  <si>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</si>
  <si>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</si>
  <si>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</si>
  <si>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</si>
  <si>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</si>
  <si>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</si>
  <si>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</si>
  <si>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</si>
  <si>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</si>
  <si>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</si>
  <si>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</si>
  <si>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</si>
  <si>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</si>
  <si>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</si>
  <si>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</si>
  <si>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</si>
  <si>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</si>
  <si>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</si>
  <si>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</si>
  <si>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</si>
  <si>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</si>
  <si>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</si>
  <si>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</si>
  <si>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</si>
  <si>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</si>
  <si>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</si>
  <si>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</si>
  <si>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</si>
  <si>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</si>
  <si>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</si>
  <si>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</si>
  <si>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</si>
  <si>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</si>
  <si>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</si>
  <si>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</si>
  <si>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</si>
  <si>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</si>
  <si>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</si>
  <si>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</si>
  <si>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</si>
  <si>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</si>
  <si>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</si>
  <si>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</si>
  <si>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</si>
  <si>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</si>
  <si>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</si>
  <si>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</si>
  <si>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</si>
  <si>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</si>
  <si>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</si>
  <si>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</si>
  <si>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</si>
  <si>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</si>
  <si>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</si>
  <si>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</si>
  <si>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</si>
  <si>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</si>
  <si>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</si>
  <si>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</si>
  <si>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</si>
  <si>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</si>
  <si>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</si>
  <si>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</si>
  <si>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</si>
  <si>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</si>
  <si>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</si>
  <si>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</si>
  <si>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</si>
  <si>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</si>
  <si>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</si>
  <si>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</si>
  <si>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</si>
  <si>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</si>
  <si>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</si>
  <si>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</si>
  <si>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</si>
  <si>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</si>
  <si>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</si>
  <si>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</si>
  <si>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</si>
  <si>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</si>
  <si>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</si>
  <si>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</si>
  <si>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</si>
  <si>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</si>
  <si>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</si>
  <si>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</si>
  <si>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</si>
  <si>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</si>
  <si>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</si>
  <si>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</si>
  <si>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</si>
  <si>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</si>
  <si>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</si>
  <si>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</si>
  <si>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</si>
  <si>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</si>
  <si>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</si>
  <si>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</si>
  <si>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</si>
  <si>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</si>
  <si>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</si>
  <si>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</si>
  <si>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</si>
  <si>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</si>
  <si>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</si>
  <si>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</si>
  <si>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</si>
  <si>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</si>
  <si>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</si>
  <si>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</si>
  <si>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</si>
  <si>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</si>
  <si>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</si>
  <si>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</si>
  <si>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</si>
  <si>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</si>
  <si>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</si>
  <si>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</si>
  <si>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</si>
  <si>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</si>
  <si>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</si>
  <si>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</si>
  <si>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</si>
  <si>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</si>
  <si>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</si>
  <si>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</si>
  <si>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</si>
  <si>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</si>
  <si>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</si>
  <si>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</si>
  <si>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</si>
  <si>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</si>
  <si>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</si>
  <si>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</si>
  <si>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</si>
  <si>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</si>
  <si>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</si>
  <si>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</si>
  <si>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</si>
  <si>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</si>
  <si>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</si>
  <si>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</si>
  <si>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</si>
  <si>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</si>
  <si>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</si>
  <si>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</si>
  <si>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</si>
  <si>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</si>
  <si>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</si>
  <si>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</si>
  <si>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</si>
  <si>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</si>
  <si>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</si>
  <si>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</si>
  <si>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</si>
  <si>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</si>
  <si>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</si>
  <si>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</si>
  <si>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</si>
  <si>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</si>
  <si>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</si>
  <si>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</si>
  <si>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</si>
  <si>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</si>
  <si>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</si>
  <si>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</si>
  <si>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</si>
  <si>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</si>
  <si>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</si>
  <si>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</si>
  <si>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</si>
  <si>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</si>
  <si>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</si>
  <si>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</si>
  <si>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</si>
  <si>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</si>
  <si>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</si>
  <si>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</si>
  <si>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</si>
  <si>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</si>
  <si>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</si>
  <si>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</si>
  <si>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</si>
  <si>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</si>
  <si>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</si>
  <si>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</si>
  <si>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</si>
  <si>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</si>
  <si>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</si>
  <si>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</si>
  <si>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</si>
  <si>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</si>
  <si>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</si>
  <si>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</si>
  <si>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</si>
  <si>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</si>
  <si>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</si>
  <si>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</si>
  <si>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</si>
  <si>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</si>
  <si>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</si>
  <si>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</si>
  <si>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</si>
  <si>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</si>
  <si>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</si>
  <si>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</si>
  <si>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</si>
  <si>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</si>
  <si>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</si>
  <si>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</si>
  <si>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</si>
  <si>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</si>
  <si>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</si>
  <si>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</si>
  <si>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</si>
  <si>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</si>
  <si>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</si>
  <si>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</si>
  <si>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</si>
  <si>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</si>
  <si>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</si>
  <si>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</si>
  <si>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</si>
  <si>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</si>
  <si>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</si>
  <si>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</si>
  <si>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</si>
  <si>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</si>
  <si>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</si>
  <si>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</si>
  <si>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</si>
  <si>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</si>
  <si>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</si>
  <si>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</si>
  <si>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</si>
  <si>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</si>
  <si>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</si>
  <si>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</si>
  <si>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</si>
  <si>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</si>
  <si>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</si>
  <si>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</si>
  <si>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</si>
  <si>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</si>
  <si>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</si>
  <si>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</si>
  <si>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</si>
  <si>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</si>
  <si>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</si>
  <si>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</si>
  <si>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</si>
  <si>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</si>
  <si>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</si>
  <si>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</si>
  <si>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</si>
  <si>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</si>
  <si>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</si>
  <si>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</si>
  <si>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</si>
  <si>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</si>
  <si>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</si>
  <si>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</si>
  <si>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</si>
  <si>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</si>
  <si>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</si>
  <si>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</si>
  <si>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</si>
  <si>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</si>
  <si>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</si>
  <si>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</si>
  <si>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</si>
  <si>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</si>
  <si>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</si>
  <si>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</si>
  <si>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</si>
  <si>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</si>
  <si>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</si>
  <si>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</si>
  <si>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</si>
  <si>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</si>
  <si>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</si>
  <si>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</si>
  <si>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</si>
  <si>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</si>
  <si>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</si>
  <si>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</si>
  <si>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</si>
  <si>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</si>
  <si>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</si>
  <si>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</si>
  <si>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</si>
  <si>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</si>
  <si>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</si>
  <si>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</si>
  <si>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</si>
  <si>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</si>
  <si>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</si>
  <si>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</si>
  <si>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</si>
  <si>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</si>
  <si>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</si>
  <si>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</si>
  <si>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</si>
  <si>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</si>
  <si>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</si>
  <si>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</si>
  <si>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</si>
  <si>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</si>
  <si>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</si>
  <si>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</si>
  <si>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</si>
  <si>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</si>
  <si>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</si>
  <si>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</si>
  <si>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</si>
  <si>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</si>
  <si>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</si>
  <si>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</si>
  <si>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</si>
  <si>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</si>
  <si>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</si>
  <si>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</si>
  <si>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</si>
  <si>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</si>
  <si>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</si>
  <si>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</si>
  <si>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</si>
  <si>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</si>
  <si>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</si>
  <si>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</si>
  <si>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</si>
  <si>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</si>
  <si>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</si>
  <si>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</si>
  <si>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</si>
  <si>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</si>
  <si>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</si>
  <si>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</si>
  <si>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</si>
  <si>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</si>
  <si>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</si>
  <si>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</si>
  <si>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</si>
  <si>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</si>
  <si>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</si>
  <si>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</si>
  <si>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</si>
  <si>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</si>
  <si>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</si>
  <si>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</si>
  <si>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</si>
  <si>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</si>
  <si>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</si>
  <si>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</si>
  <si>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</si>
  <si>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</si>
  <si>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</si>
  <si>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</si>
  <si>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</si>
  <si>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</si>
  <si>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</si>
  <si>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</si>
  <si>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</si>
  <si>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</si>
  <si>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</si>
  <si>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</si>
  <si>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</si>
  <si>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</si>
  <si>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</si>
  <si>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</si>
  <si>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</si>
  <si>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</si>
  <si>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</si>
  <si>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</si>
  <si>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</si>
  <si>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</si>
  <si>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</si>
  <si>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</si>
  <si>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</si>
  <si>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</si>
  <si>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</si>
  <si>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</si>
  <si>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</si>
  <si>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</si>
  <si>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</si>
  <si>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</si>
  <si>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</si>
  <si>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</si>
  <si>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</si>
  <si>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</si>
  <si>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</si>
  <si>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</si>
  <si>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</si>
  <si>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</si>
  <si>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</si>
  <si>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</si>
  <si>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</si>
  <si>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</si>
  <si>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</si>
  <si>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</si>
  <si>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</si>
  <si>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</si>
  <si>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</si>
  <si>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</si>
  <si>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</si>
  <si>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</si>
  <si>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</si>
  <si>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</si>
  <si>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</si>
  <si>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</si>
  <si>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</si>
  <si>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</si>
  <si>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</si>
  <si>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</si>
  <si>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</si>
  <si>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</si>
  <si>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</si>
  <si>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</si>
  <si>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</si>
  <si>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</si>
  <si>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</si>
  <si>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</si>
  <si>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</si>
  <si>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</si>
  <si>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</si>
  <si>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</si>
  <si>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</si>
  <si>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</si>
  <si>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</si>
  <si>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</si>
  <si>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</si>
  <si>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</si>
  <si>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</si>
  <si>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</si>
  <si>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</si>
  <si>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</si>
  <si>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</si>
  <si>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</si>
  <si>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</si>
  <si>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</si>
  <si>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</si>
  <si>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</si>
  <si>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</si>
  <si>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</si>
  <si>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</si>
  <si>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</si>
  <si>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</si>
  <si>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</si>
  <si>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</si>
  <si>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</si>
  <si>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</si>
  <si>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</si>
  <si>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</si>
  <si>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</si>
  <si>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</si>
  <si>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</si>
  <si>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</si>
  <si>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</si>
  <si>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</si>
  <si>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</si>
  <si>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</si>
  <si>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</si>
  <si>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</si>
  <si>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</si>
  <si>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</si>
  <si>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</si>
  <si>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</si>
  <si>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</si>
  <si>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</si>
  <si>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</si>
  <si>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</si>
  <si>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</si>
  <si>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</si>
  <si>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</si>
  <si>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</si>
  <si>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</si>
  <si>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</si>
  <si>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</si>
  <si>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</si>
  <si>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</si>
  <si>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</si>
  <si>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</si>
  <si>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</si>
  <si>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</si>
  <si>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</si>
  <si>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</si>
  <si>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</si>
  <si>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</si>
  <si>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</si>
  <si>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</si>
  <si>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</si>
  <si>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</si>
  <si>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</si>
  <si>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</si>
  <si>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</si>
  <si>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</si>
  <si>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</si>
  <si>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</si>
  <si>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</si>
  <si>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</si>
  <si>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</si>
  <si>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</si>
  <si>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</si>
  <si>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</si>
  <si>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</si>
  <si>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</si>
  <si>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</si>
  <si>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</si>
  <si>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</si>
  <si>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</si>
  <si>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</si>
  <si>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</si>
  <si>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</si>
  <si>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</si>
  <si>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</si>
  <si>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</si>
  <si>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</si>
  <si>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</si>
  <si>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</si>
  <si>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</si>
  <si>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</si>
  <si>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</si>
  <si>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</si>
  <si>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</si>
  <si>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</si>
  <si>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</si>
  <si>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</si>
  <si>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</si>
  <si>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</si>
  <si>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</si>
  <si>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</si>
  <si>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</si>
  <si>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</si>
  <si>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</si>
  <si>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</si>
  <si>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</si>
  <si>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</si>
  <si>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</si>
  <si>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</si>
  <si>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</si>
  <si>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</si>
  <si>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</si>
  <si>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</si>
  <si>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</si>
  <si>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</si>
  <si>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</si>
  <si>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</si>
  <si>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</si>
  <si>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</si>
  <si>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</si>
  <si>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</si>
  <si>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</si>
  <si>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</si>
  <si>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</si>
  <si>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</si>
  <si>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</si>
  <si>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</si>
  <si>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</si>
  <si>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</si>
  <si>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</si>
  <si>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</si>
  <si>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</si>
  <si>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</si>
  <si>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</si>
  <si>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</si>
  <si>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</si>
  <si>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</si>
  <si>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</si>
  <si>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</si>
  <si>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</si>
  <si>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</si>
  <si>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</si>
  <si>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</si>
  <si>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</si>
  <si>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</si>
  <si>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</si>
  <si>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</si>
  <si>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</si>
  <si>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</si>
  <si>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</si>
  <si>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</si>
  <si>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</si>
  <si>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</si>
  <si>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</si>
  <si>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</si>
  <si>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</si>
  <si>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</si>
  <si>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</si>
  <si>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</si>
  <si>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</si>
  <si>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</si>
  <si>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</si>
  <si>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</si>
  <si>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</si>
  <si>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</si>
  <si>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</si>
  <si>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</si>
  <si>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</si>
  <si>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</si>
  <si>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</si>
  <si>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</si>
  <si>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</si>
  <si>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</si>
  <si>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</si>
  <si>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</si>
  <si>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</si>
  <si>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</si>
  <si>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</si>
  <si>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</si>
  <si>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</si>
  <si>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</si>
  <si>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</si>
  <si>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</si>
  <si>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</si>
  <si>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</si>
  <si>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</si>
  <si>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</si>
  <si>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</si>
  <si>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</si>
  <si>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</si>
  <si>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</si>
  <si>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</si>
  <si>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</si>
  <si>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</si>
  <si>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</si>
  <si>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</si>
  <si>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</si>
  <si>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</si>
  <si>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</si>
  <si>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</si>
  <si>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</si>
  <si>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</si>
  <si>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</si>
  <si>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</si>
  <si>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</si>
  <si>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</si>
  <si>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</si>
  <si>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</si>
  <si>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</si>
  <si>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</si>
  <si>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</si>
  <si>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</si>
  <si>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</si>
  <si>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</si>
  <si>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</si>
  <si>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</si>
  <si>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</si>
  <si>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</si>
  <si>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</si>
  <si>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</si>
  <si>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</si>
  <si>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</si>
  <si>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</si>
  <si>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</si>
  <si>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</si>
  <si>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</si>
  <si>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</si>
  <si>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</si>
  <si>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</si>
  <si>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</si>
  <si>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</si>
  <si>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</si>
  <si>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</si>
  <si>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</si>
  <si>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</si>
  <si>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</si>
  <si>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</si>
  <si>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</si>
  <si>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</si>
  <si>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</si>
  <si>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</si>
  <si>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</si>
  <si>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</si>
  <si>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</si>
  <si>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</si>
  <si>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</si>
  <si>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</si>
  <si>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</si>
  <si>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</si>
  <si>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</si>
  <si>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</si>
  <si>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</si>
  <si>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</si>
  <si>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</si>
  <si>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</si>
  <si>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</si>
  <si>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</si>
  <si>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</si>
  <si>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</si>
  <si>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</si>
  <si>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</si>
  <si>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</si>
  <si>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</si>
  <si>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</si>
  <si>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</si>
  <si>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</si>
  <si>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</si>
  <si>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</si>
  <si>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</si>
  <si>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</si>
  <si>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</si>
  <si>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</si>
  <si>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</si>
  <si>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</si>
  <si>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</si>
  <si>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</si>
  <si>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</si>
  <si>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</si>
  <si>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</si>
  <si>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</si>
  <si>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</si>
  <si>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</si>
  <si>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</si>
  <si>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</si>
  <si>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</si>
  <si>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</si>
  <si>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</si>
  <si>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</si>
  <si>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</si>
  <si>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</si>
  <si>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</si>
  <si>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</si>
  <si>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</si>
  <si>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</si>
  <si>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</si>
  <si>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</si>
  <si>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</si>
  <si>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</si>
  <si>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</si>
  <si>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</si>
  <si>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</si>
  <si>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</si>
  <si>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</si>
  <si>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</si>
  <si>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</si>
  <si>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</si>
  <si>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</si>
  <si>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</si>
  <si>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</si>
  <si>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</si>
  <si>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</si>
  <si>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</si>
  <si>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</si>
  <si>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</si>
  <si>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</si>
  <si>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</si>
  <si>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</si>
  <si>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</si>
  <si>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</si>
  <si>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</si>
  <si>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</si>
  <si>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</si>
  <si>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</si>
  <si>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</si>
  <si>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</si>
  <si>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</si>
  <si>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</si>
  <si>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</si>
  <si>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</si>
  <si>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</si>
  <si>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</si>
  <si>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</si>
  <si>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</si>
  <si>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</si>
  <si>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</si>
  <si>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</si>
  <si>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</si>
  <si>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</si>
  <si>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</si>
  <si>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</si>
  <si>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</si>
  <si>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</si>
  <si>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</si>
  <si>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</si>
  <si>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</si>
  <si>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</si>
  <si>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</si>
  <si>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</si>
  <si>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</si>
  <si>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</si>
  <si>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</si>
  <si>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</si>
  <si>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</si>
  <si>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</si>
  <si>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</si>
  <si>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</si>
  <si>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</si>
  <si>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</si>
  <si>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</si>
  <si>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</si>
  <si>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</si>
  <si>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</si>
  <si>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</si>
  <si>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</si>
  <si>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</si>
  <si>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</si>
  <si>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</si>
  <si>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</si>
  <si>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</si>
  <si>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</si>
  <si>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</si>
  <si>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</si>
  <si>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</si>
  <si>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</si>
  <si>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</si>
  <si>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</si>
  <si>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</si>
  <si>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</si>
  <si>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</si>
  <si>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</si>
  <si>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</si>
  <si>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</si>
  <si>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</si>
  <si>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</si>
  <si>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</si>
  <si>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</si>
  <si>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</si>
  <si>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</si>
  <si>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</si>
  <si>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</si>
  <si>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</si>
  <si>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</si>
  <si>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</si>
  <si>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</si>
  <si>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</si>
  <si>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</si>
  <si>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</si>
  <si>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</si>
  <si>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</si>
  <si>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</si>
  <si>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</si>
  <si>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</si>
  <si>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</si>
  <si>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</si>
  <si>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</si>
  <si>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</si>
  <si>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</si>
  <si>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</si>
  <si>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</si>
  <si>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</si>
  <si>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</si>
  <si>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</si>
  <si>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</si>
  <si>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</si>
  <si>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</si>
  <si>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</si>
  <si>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</si>
  <si>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</si>
  <si>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</si>
  <si>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</si>
  <si>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</si>
  <si>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</si>
  <si>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</si>
  <si>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</si>
  <si>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</si>
  <si>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</si>
  <si>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</si>
  <si>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</si>
  <si>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</si>
  <si>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</si>
  <si>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</si>
  <si>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</si>
  <si>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</si>
  <si>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</si>
  <si>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</si>
  <si>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</si>
  <si>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</si>
  <si>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</si>
  <si>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</si>
  <si>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</si>
  <si>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</si>
  <si>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</si>
  <si>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</si>
  <si>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</si>
  <si>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</si>
  <si>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</si>
  <si>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</si>
  <si>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</si>
  <si>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</si>
  <si>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</si>
  <si>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</si>
  <si>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</si>
  <si>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</si>
  <si>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</si>
  <si>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</si>
  <si>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</si>
  <si>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</si>
  <si>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</si>
  <si>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</si>
  <si>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</si>
  <si>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</si>
  <si>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</si>
  <si>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</si>
  <si>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</si>
  <si>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</si>
  <si>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</si>
  <si>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</si>
  <si>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</si>
  <si>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</si>
  <si>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</si>
  <si>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</si>
  <si>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</si>
  <si>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</si>
  <si>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</si>
  <si>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</si>
  <si>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</si>
  <si>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</si>
  <si>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</si>
  <si>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</si>
  <si>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</si>
  <si>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</si>
  <si>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</si>
  <si>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</si>
  <si>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</si>
  <si>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</si>
  <si>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</si>
  <si>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</si>
  <si>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</si>
  <si>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</si>
  <si>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</si>
  <si>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</si>
  <si>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</si>
  <si>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</si>
  <si>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</si>
  <si>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</si>
  <si>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</si>
  <si>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</si>
  <si>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</si>
  <si>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</si>
  <si>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</si>
  <si>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</si>
  <si>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</si>
  <si>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</si>
  <si>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</si>
  <si>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</si>
  <si>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</si>
  <si>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</si>
  <si>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</si>
  <si>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</si>
  <si>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</si>
  <si>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</si>
  <si>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</si>
  <si>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</si>
  <si>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</si>
  <si>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</si>
  <si>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</si>
  <si>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</si>
  <si>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</si>
  <si>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</si>
  <si>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</si>
  <si>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</si>
  <si>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</si>
  <si>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</si>
  <si>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</si>
  <si>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</si>
  <si>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</si>
  <si>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</si>
  <si>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</si>
  <si>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</si>
  <si>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</si>
  <si>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</si>
  <si>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</si>
  <si>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</si>
  <si>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</si>
  <si>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</si>
  <si>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</si>
  <si>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</si>
  <si>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</si>
  <si>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</si>
  <si>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</si>
  <si>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</si>
  <si>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</si>
  <si>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</si>
  <si>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</si>
  <si>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</si>
  <si>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</si>
  <si>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</si>
  <si>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</si>
  <si>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</si>
  <si>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</si>
  <si>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</si>
  <si>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</si>
  <si>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</si>
  <si>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</si>
  <si>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</si>
  <si>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</si>
  <si>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</si>
  <si>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</si>
  <si>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</si>
  <si>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</si>
  <si>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</si>
  <si>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</si>
  <si>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</si>
  <si>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</si>
  <si>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</si>
  <si>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</si>
  <si>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</si>
  <si>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</si>
  <si>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</si>
  <si>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</si>
  <si>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</si>
  <si>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</si>
  <si>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</si>
  <si>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</si>
  <si>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</si>
  <si>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</si>
  <si>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</si>
  <si>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</si>
  <si>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</si>
  <si>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</si>
  <si>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</si>
  <si>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</si>
  <si>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</si>
  <si>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</si>
  <si>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</si>
  <si>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</si>
  <si>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</si>
  <si>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</si>
  <si>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</si>
  <si>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</si>
  <si>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</si>
  <si>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</si>
  <si>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</si>
  <si>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</si>
  <si>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</si>
  <si>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</si>
  <si>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</si>
  <si>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</si>
  <si>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</si>
  <si>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</si>
  <si>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</si>
  <si>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</si>
  <si>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</si>
  <si>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</si>
  <si>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</si>
  <si>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</si>
  <si>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</si>
  <si>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</si>
  <si>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</si>
  <si>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</si>
  <si>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</si>
  <si>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</si>
  <si>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</si>
  <si>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</si>
  <si>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</si>
  <si>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</si>
  <si>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</si>
  <si>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</si>
  <si>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</si>
  <si>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</si>
  <si>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</si>
  <si>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</si>
  <si>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</si>
  <si>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</si>
  <si>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</si>
  <si>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</si>
  <si>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</si>
  <si>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</si>
  <si>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</si>
  <si>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</si>
  <si>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</si>
  <si>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</si>
  <si>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</si>
  <si>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</si>
  <si>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</si>
  <si>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</si>
  <si>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</si>
  <si>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</si>
  <si>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</si>
  <si>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</si>
  <si>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</si>
  <si>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</si>
  <si>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</si>
  <si>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</si>
  <si>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</si>
  <si>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</si>
  <si>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</si>
  <si>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</si>
  <si>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</si>
  <si>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</si>
  <si>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</si>
  <si>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</si>
  <si>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</si>
  <si>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</si>
  <si>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</si>
  <si>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</si>
  <si>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</si>
  <si>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</si>
  <si>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</si>
  <si>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</si>
  <si>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</si>
  <si>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</si>
  <si>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</si>
  <si>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</si>
  <si>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</si>
  <si>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</si>
  <si>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</si>
  <si>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</si>
  <si>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</si>
  <si>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</si>
  <si>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</si>
  <si>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</si>
  <si>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</si>
  <si>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</si>
  <si>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</si>
  <si>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</si>
  <si>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</si>
  <si>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</si>
  <si>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</si>
  <si>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</si>
  <si>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</si>
  <si>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</si>
  <si>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</si>
  <si>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</si>
  <si>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</si>
  <si>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</si>
  <si>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</si>
  <si>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</si>
  <si>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</si>
  <si>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</si>
  <si>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</si>
  <si>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</si>
  <si>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</si>
  <si>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</si>
  <si>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</si>
  <si>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</si>
  <si>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</si>
  <si>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</si>
  <si>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</si>
  <si>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</si>
  <si>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</si>
  <si>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</si>
  <si>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</si>
  <si>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</si>
  <si>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</si>
  <si>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</si>
  <si>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</si>
  <si>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</si>
  <si>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</si>
  <si>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</si>
  <si>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</si>
  <si>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</si>
  <si>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</si>
  <si>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</si>
  <si>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</si>
  <si>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</si>
  <si>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</si>
  <si>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</si>
  <si>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</si>
  <si>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</si>
  <si>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</si>
  <si>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</si>
  <si>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</si>
  <si>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</si>
  <si>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</si>
  <si>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</si>
  <si>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</si>
  <si>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</si>
  <si>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</si>
  <si>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</si>
  <si>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</si>
  <si>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</si>
  <si>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</si>
  <si>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</si>
  <si>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</si>
  <si>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</si>
  <si>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</si>
  <si>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</si>
  <si>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</si>
  <si>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</si>
  <si>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</si>
  <si>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</si>
  <si>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</si>
  <si>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</si>
  <si>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</si>
  <si>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</si>
  <si>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</si>
  <si>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</si>
  <si>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</si>
  <si>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</si>
  <si>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</si>
  <si>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</si>
  <si>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</si>
  <si>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</si>
  <si>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</si>
  <si>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</si>
  <si>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</si>
  <si>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</si>
  <si>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</si>
  <si>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</si>
  <si>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</si>
  <si>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</si>
  <si>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</si>
  <si>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</si>
  <si>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</si>
  <si>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</si>
  <si>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</si>
  <si>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</si>
  <si>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</si>
  <si>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</si>
  <si>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</si>
  <si>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</si>
  <si>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</si>
  <si>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</si>
  <si>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</si>
  <si>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</si>
  <si>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</si>
  <si>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</si>
  <si>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</si>
  <si>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</si>
  <si>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</si>
  <si>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</si>
  <si>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</si>
  <si>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</si>
  <si>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</si>
  <si>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</si>
  <si>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</si>
  <si>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</si>
  <si>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</si>
  <si>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</si>
  <si>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</si>
  <si>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</si>
  <si>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</si>
  <si>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</si>
  <si>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</si>
  <si>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</si>
  <si>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</si>
  <si>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</si>
  <si>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</si>
  <si>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</si>
  <si>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</si>
  <si>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</si>
  <si>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</si>
  <si>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</si>
  <si>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</si>
  <si>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</si>
  <si>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</si>
  <si>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</si>
  <si>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</si>
  <si>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</si>
  <si>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</si>
  <si>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</si>
  <si>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</si>
  <si>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</si>
  <si>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</si>
  <si>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</si>
  <si>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</si>
  <si>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</si>
  <si>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</si>
  <si>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</si>
  <si>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</si>
  <si>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</si>
  <si>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</si>
  <si>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</si>
  <si>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</si>
  <si>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</si>
  <si>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</si>
  <si>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</si>
  <si>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</si>
  <si>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</si>
  <si>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</si>
  <si>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</si>
  <si>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</si>
  <si>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</si>
  <si>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</si>
  <si>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</si>
  <si>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</si>
  <si>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</si>
  <si>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</si>
  <si>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</si>
  <si>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</si>
  <si>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</si>
  <si>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</si>
  <si>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</si>
  <si>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</si>
  <si>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</si>
  <si>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</si>
  <si>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</si>
  <si>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</si>
  <si>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</si>
  <si>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</si>
  <si>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</si>
  <si>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</si>
  <si>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</si>
  <si>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</si>
  <si>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</si>
  <si>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</si>
  <si>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</si>
  <si>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</si>
  <si>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</si>
  <si>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</si>
  <si>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</si>
  <si>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</si>
  <si>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</si>
  <si>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</si>
  <si>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</si>
  <si>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</si>
  <si>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</si>
  <si>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</si>
  <si>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</si>
  <si>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</si>
  <si>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</si>
  <si>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</si>
  <si>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</si>
  <si>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</si>
  <si>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</si>
  <si>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</si>
  <si>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</si>
  <si>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</si>
  <si>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</si>
  <si>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</si>
  <si>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</si>
  <si>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</si>
  <si>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</si>
  <si>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</si>
  <si>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</si>
  <si>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</si>
  <si>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</si>
  <si>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</si>
  <si>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</si>
  <si>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</si>
  <si>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</si>
  <si>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</si>
  <si>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</si>
  <si>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</si>
  <si>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</si>
  <si>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</si>
  <si>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</si>
  <si>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</si>
  <si>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</si>
  <si>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</si>
  <si>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</si>
  <si>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</si>
  <si>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</si>
  <si>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</si>
  <si>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</si>
  <si>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</si>
  <si>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</si>
  <si>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</si>
  <si>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</si>
  <si>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</si>
  <si>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</si>
  <si>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</si>
  <si>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</si>
  <si>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</si>
  <si>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</si>
  <si>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</si>
  <si>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</si>
  <si>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</si>
  <si>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</si>
  <si>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</si>
  <si>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</si>
  <si>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</si>
  <si>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</si>
  <si>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</si>
  <si>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</si>
  <si>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</si>
  <si>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</si>
  <si>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</si>
  <si>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</si>
  <si>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</si>
  <si>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</si>
  <si>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</si>
  <si>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</si>
  <si>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</si>
  <si>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</si>
  <si>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</si>
  <si>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</si>
  <si>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</si>
  <si>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</si>
  <si>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</si>
  <si>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</si>
  <si>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</si>
  <si>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</si>
  <si>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</si>
  <si>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</si>
  <si>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</si>
  <si>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</si>
  <si>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</si>
  <si>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</si>
  <si>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</si>
  <si>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</si>
  <si>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</si>
  <si>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</si>
  <si>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</si>
  <si>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</si>
  <si>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</si>
  <si>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</si>
  <si>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</si>
  <si>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</si>
  <si>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</si>
  <si>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</si>
  <si>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</si>
  <si>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</si>
  <si>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</si>
  <si>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</si>
  <si>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</si>
  <si>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</si>
  <si>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</si>
  <si>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</si>
  <si>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</si>
  <si>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</si>
  <si>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</si>
  <si>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</si>
  <si>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</si>
  <si>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</si>
  <si>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</si>
  <si>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</si>
  <si>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</si>
  <si>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</si>
  <si>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</si>
  <si>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</si>
  <si>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</si>
  <si>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</si>
  <si>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</si>
  <si>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</si>
  <si>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</si>
  <si>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</si>
  <si>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</si>
  <si>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</si>
  <si>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</si>
  <si>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</si>
  <si>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</si>
  <si>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</si>
  <si>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</si>
  <si>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</si>
  <si>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</si>
  <si>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</si>
  <si>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</si>
  <si>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</si>
  <si>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</si>
  <si>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</si>
  <si>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</si>
  <si>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</si>
  <si>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</si>
  <si>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</si>
  <si>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</si>
  <si>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</si>
  <si>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</si>
  <si>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</si>
  <si>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</si>
  <si>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</si>
  <si>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</si>
  <si>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</si>
  <si>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</si>
  <si>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</si>
  <si>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</si>
  <si>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</si>
  <si>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</si>
  <si>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</si>
  <si>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</si>
  <si>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</si>
  <si>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</si>
  <si>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</si>
  <si>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</si>
  <si>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</si>
  <si>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</si>
  <si>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</si>
  <si>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</si>
  <si>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</si>
  <si>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</si>
  <si>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</si>
  <si>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</si>
  <si>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</si>
  <si>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</si>
  <si>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</si>
  <si>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</si>
  <si>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</si>
  <si>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</si>
  <si>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</si>
  <si>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</si>
  <si>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</si>
  <si>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</si>
  <si>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</si>
  <si>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</si>
  <si>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</si>
  <si>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</si>
  <si>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</si>
  <si>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</si>
  <si>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</si>
  <si>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</si>
  <si>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</si>
  <si>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</si>
  <si>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</si>
  <si>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</si>
  <si>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</si>
  <si>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</si>
  <si>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</si>
  <si>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</si>
  <si>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</si>
  <si>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</si>
  <si>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</si>
  <si>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</si>
  <si>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</si>
  <si>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</si>
  <si>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</si>
  <si>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</si>
  <si>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</si>
  <si>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</si>
  <si>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</si>
  <si>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</si>
  <si>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</si>
  <si>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</si>
  <si>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</si>
  <si>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</si>
  <si>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</si>
  <si>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</si>
  <si>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</si>
  <si>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</si>
  <si>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</si>
  <si>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</si>
  <si>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</si>
  <si>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</si>
  <si>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</si>
  <si>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</si>
  <si>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</si>
  <si>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</si>
  <si>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</si>
  <si>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</si>
  <si>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</si>
  <si>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</si>
  <si>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</si>
  <si>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</si>
  <si>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</si>
  <si>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</si>
  <si>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</si>
  <si>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</si>
  <si>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</si>
  <si>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</si>
  <si>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</si>
  <si>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</si>
  <si>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</si>
  <si>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</si>
  <si>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</si>
  <si>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</si>
  <si>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</si>
  <si>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</si>
  <si>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</si>
  <si>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</si>
  <si>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</si>
  <si>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</si>
  <si>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</si>
  <si>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</si>
  <si>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</si>
  <si>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</si>
  <si>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</si>
  <si>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</si>
  <si>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</si>
  <si>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</si>
  <si>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</si>
  <si>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</si>
  <si>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</si>
  <si>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</si>
  <si>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</si>
  <si>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</si>
  <si>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</si>
  <si>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</si>
  <si>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</si>
  <si>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</si>
  <si>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</si>
  <si>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</si>
  <si>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</si>
  <si>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</si>
  <si>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</si>
  <si>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</si>
  <si>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</si>
  <si>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</si>
  <si>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</si>
  <si>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</si>
  <si>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</si>
  <si>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</si>
  <si>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</si>
  <si>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</si>
  <si>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</si>
  <si>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</si>
  <si>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</si>
  <si>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</si>
  <si>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</si>
  <si>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</si>
  <si>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</si>
  <si>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</si>
  <si>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</si>
  <si>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</si>
  <si>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</si>
  <si>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</si>
  <si>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</si>
  <si>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</si>
  <si>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</si>
  <si>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</si>
  <si>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</si>
  <si>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</si>
  <si>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</si>
  <si>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</si>
  <si>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</si>
  <si>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</si>
  <si>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</si>
  <si>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</si>
  <si>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</si>
  <si>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</si>
  <si>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</si>
  <si>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</si>
  <si>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</si>
  <si>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</si>
  <si>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</si>
  <si>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</si>
  <si>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</si>
  <si>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</si>
  <si>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</si>
  <si>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</si>
  <si>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</si>
  <si>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</si>
  <si>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</si>
  <si>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</si>
  <si>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</si>
  <si>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</si>
  <si>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</si>
  <si>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</si>
  <si>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</si>
  <si>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</si>
  <si>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</si>
  <si>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</si>
  <si>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</si>
  <si>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</si>
  <si>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</si>
  <si>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</si>
  <si>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</si>
  <si>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</si>
  <si>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</si>
  <si>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</si>
  <si>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</si>
  <si>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</si>
  <si>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</si>
  <si>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</si>
  <si>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</si>
  <si>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</si>
  <si>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</si>
  <si>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</si>
  <si>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</si>
  <si>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</si>
  <si>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</si>
  <si>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</si>
  <si>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</si>
  <si>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</si>
  <si>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</si>
  <si>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</si>
  <si>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</si>
  <si>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</si>
  <si>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</si>
  <si>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</si>
  <si>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</si>
  <si>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</si>
  <si>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</si>
  <si>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</si>
  <si>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</si>
  <si>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</si>
  <si>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</si>
  <si>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</si>
  <si>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</si>
  <si>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</si>
  <si>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</si>
  <si>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</si>
  <si>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</si>
  <si>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</si>
  <si>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</si>
  <si>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</si>
  <si>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</si>
  <si>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</si>
  <si>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</si>
  <si>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</si>
  <si>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</si>
  <si>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</si>
  <si>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</si>
  <si>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</si>
  <si>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</si>
  <si>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</si>
  <si>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</si>
  <si>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</si>
  <si>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</si>
  <si>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</si>
  <si>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</si>
  <si>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</si>
  <si>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</si>
  <si>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</si>
  <si>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</si>
  <si>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</si>
  <si>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</si>
  <si>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</si>
  <si>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</si>
  <si>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</si>
  <si>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</si>
  <si>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</si>
  <si>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</si>
  <si>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</si>
  <si>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</si>
  <si>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</si>
  <si>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</si>
  <si>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</si>
  <si>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</si>
  <si>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</si>
  <si>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</si>
  <si>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</si>
  <si>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</si>
  <si>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</si>
  <si>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</si>
  <si>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</si>
  <si>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</si>
  <si>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</si>
  <si>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</si>
  <si>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</si>
  <si>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</si>
  <si>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</si>
  <si>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</si>
  <si>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</si>
  <si>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</si>
  <si>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</si>
  <si>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</si>
  <si>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</si>
  <si>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</si>
  <si>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</si>
  <si>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</si>
  <si>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</si>
  <si>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</si>
  <si>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</si>
  <si>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</si>
  <si>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</si>
  <si>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</si>
  <si>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</si>
  <si>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</si>
  <si>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</si>
  <si>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</si>
  <si>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</si>
  <si>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</si>
  <si>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</si>
  <si>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</si>
  <si>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</si>
  <si>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</si>
  <si>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</si>
  <si>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</si>
  <si>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</si>
  <si>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</si>
  <si>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</si>
  <si>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</si>
  <si>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</si>
  <si>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</si>
  <si>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</si>
  <si>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</si>
  <si>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</si>
  <si>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</si>
  <si>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</si>
  <si>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</si>
  <si>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</si>
  <si>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</si>
  <si>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</si>
  <si>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</si>
  <si>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</si>
  <si>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</si>
  <si>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</si>
  <si>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</si>
  <si>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</si>
  <si>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</si>
  <si>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</si>
  <si>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</si>
  <si>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</si>
  <si>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</si>
  <si>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</si>
  <si>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</si>
  <si>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</si>
  <si>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</si>
  <si>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</si>
  <si>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</si>
  <si>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</si>
  <si>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</si>
  <si>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</si>
  <si>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</si>
  <si>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</si>
  <si>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</si>
  <si>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</si>
  <si>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</si>
  <si>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</si>
  <si>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</si>
  <si>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</si>
  <si>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</si>
  <si>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</si>
  <si>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</si>
  <si>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</si>
  <si>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</si>
  <si>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</si>
  <si>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</si>
  <si>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</si>
  <si>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</si>
  <si>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</si>
  <si>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</si>
  <si>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</si>
  <si>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</si>
  <si>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</si>
  <si>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</si>
  <si>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</si>
  <si>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</si>
  <si>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</si>
  <si>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</si>
  <si>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</si>
  <si>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</si>
  <si>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</si>
  <si>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</si>
  <si>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</si>
  <si>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</si>
  <si>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</si>
  <si>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</si>
  <si>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</si>
  <si>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</si>
  <si>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</si>
  <si>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</si>
  <si>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</si>
  <si>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</si>
  <si>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</si>
  <si>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</si>
  <si>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</si>
  <si>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</si>
  <si>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</si>
  <si>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</si>
  <si>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</si>
  <si>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</si>
  <si>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</si>
  <si>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</si>
  <si>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</si>
  <si>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</si>
  <si>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</si>
  <si>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</si>
  <si>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</si>
  <si>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</si>
  <si>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</si>
  <si>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</si>
  <si>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</si>
  <si>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</si>
  <si>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</si>
  <si>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</si>
  <si>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</si>
  <si>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</si>
  <si>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</si>
  <si>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</si>
  <si>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</si>
  <si>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</si>
  <si>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</si>
  <si>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</si>
  <si>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</si>
  <si>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</si>
  <si>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</si>
  <si>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</si>
  <si>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</si>
  <si>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</si>
  <si>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</si>
  <si>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</si>
  <si>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</si>
  <si>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</si>
  <si>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</si>
  <si>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</si>
  <si>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</si>
  <si>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</si>
  <si>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</si>
  <si>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</si>
  <si>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</si>
  <si>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</si>
  <si>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</si>
  <si>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</si>
  <si>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</si>
  <si>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</si>
  <si>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</si>
  <si>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</si>
  <si>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</si>
  <si>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</si>
  <si>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</si>
  <si>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</si>
  <si>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</si>
  <si>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</si>
  <si>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</si>
  <si>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</si>
  <si>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</si>
  <si>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</si>
  <si>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</si>
  <si>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</si>
  <si>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</si>
  <si>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</si>
  <si>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</si>
  <si>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</si>
  <si>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</si>
  <si>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</si>
  <si>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</si>
  <si>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</si>
  <si>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</si>
  <si>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</si>
  <si>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</si>
  <si>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</si>
  <si>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</si>
  <si>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</si>
  <si>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</si>
  <si>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</si>
  <si>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</si>
  <si>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</si>
  <si>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</si>
  <si>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</si>
  <si>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</si>
  <si>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</si>
  <si>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</si>
  <si>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</si>
  <si>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</si>
  <si>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</si>
  <si>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</si>
  <si>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</si>
  <si>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</si>
  <si>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</si>
  <si>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</si>
  <si>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</si>
  <si>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</si>
  <si>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</si>
  <si>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</si>
  <si>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</si>
  <si>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</si>
  <si>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</si>
  <si>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</si>
  <si>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</si>
  <si>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</si>
  <si>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</si>
  <si>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</si>
  <si>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</si>
  <si>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</si>
  <si>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</si>
  <si>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</si>
  <si>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</si>
  <si>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</si>
  <si>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</si>
  <si>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</si>
  <si>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</si>
  <si>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</si>
  <si>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</si>
  <si>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</si>
  <si>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</si>
  <si>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</si>
  <si>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</si>
  <si>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</si>
  <si>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</si>
  <si>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</si>
  <si>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</si>
  <si>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</si>
  <si>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</si>
  <si>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</si>
  <si>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</si>
  <si>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</si>
  <si>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</si>
  <si>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</si>
  <si>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</si>
  <si>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</si>
  <si>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</si>
  <si>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</si>
  <si>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</si>
  <si>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</si>
  <si>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</si>
  <si>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</si>
  <si>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</si>
  <si>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</si>
  <si>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</si>
  <si>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</si>
  <si>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</si>
  <si>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</si>
  <si>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</si>
  <si>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</si>
  <si>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</si>
  <si>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</si>
  <si>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</si>
  <si>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</si>
  <si>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</si>
  <si>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</si>
  <si>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</si>
  <si>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</si>
  <si>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</si>
  <si>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</si>
  <si>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</si>
  <si>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</si>
  <si>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</si>
  <si>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</si>
  <si>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</si>
  <si>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</si>
  <si>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</si>
  <si>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</si>
  <si>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</si>
  <si>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</si>
  <si>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</si>
  <si>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</si>
  <si>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</si>
  <si>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</si>
  <si>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</si>
  <si>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</si>
  <si>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</si>
  <si>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</si>
  <si>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</si>
  <si>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</si>
  <si>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</si>
  <si>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</si>
  <si>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</si>
  <si>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</si>
  <si>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</si>
  <si>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</si>
  <si>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</si>
  <si>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</si>
  <si>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</si>
  <si>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</si>
  <si>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</si>
  <si>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</si>
  <si>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</si>
  <si>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</si>
  <si>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</si>
  <si>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</si>
  <si>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</si>
  <si>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</si>
  <si>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</si>
  <si>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</si>
  <si>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</si>
  <si>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</si>
  <si>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</si>
  <si>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</si>
  <si>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</si>
  <si>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</si>
  <si>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</si>
  <si>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</si>
  <si>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</si>
  <si>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</si>
  <si>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</si>
  <si>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</si>
  <si>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</si>
  <si>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</si>
  <si>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</si>
  <si>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</si>
  <si>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</si>
  <si>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</si>
  <si>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</si>
  <si>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</si>
  <si>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</si>
  <si>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</si>
  <si>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</si>
  <si>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</si>
  <si>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</si>
  <si>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</si>
  <si>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</si>
  <si>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</si>
  <si>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</si>
  <si>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</si>
  <si>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</si>
  <si>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</si>
  <si>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</si>
  <si>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</si>
  <si>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</si>
  <si>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</si>
  <si>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</si>
  <si>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</si>
  <si>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</si>
  <si>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</si>
  <si>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</si>
  <si>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</si>
  <si>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</si>
  <si>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</si>
  <si>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</si>
  <si>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</si>
  <si>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</si>
  <si>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</si>
  <si>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</si>
  <si>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</si>
  <si>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</si>
  <si>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</si>
  <si>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</si>
  <si>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</si>
  <si>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</si>
  <si>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</si>
  <si>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</si>
  <si>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</si>
  <si>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</si>
  <si>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</si>
  <si>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</si>
  <si>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</si>
  <si>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</si>
  <si>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</si>
  <si>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</si>
  <si>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</si>
  <si>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</si>
  <si>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</si>
  <si>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</si>
  <si>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</si>
  <si>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</si>
  <si>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</si>
  <si>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</si>
  <si>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</si>
  <si>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</si>
  <si>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</si>
  <si>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</si>
  <si>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</si>
  <si>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</si>
  <si>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</si>
  <si>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</si>
  <si>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</si>
  <si>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</si>
  <si>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</si>
  <si>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</si>
  <si>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</si>
  <si>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</si>
  <si>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</si>
  <si>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</si>
  <si>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</si>
  <si>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</si>
  <si>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</si>
  <si>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</si>
  <si>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</si>
  <si>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</si>
  <si>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</si>
  <si>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</si>
  <si>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</si>
  <si>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</si>
  <si>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</si>
  <si>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</si>
  <si>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</si>
  <si>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</si>
  <si>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</si>
  <si>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</si>
  <si>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</si>
  <si>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</si>
  <si>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</si>
  <si>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</si>
  <si>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</si>
  <si>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</si>
  <si>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</si>
  <si>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</si>
  <si>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</si>
  <si>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</si>
  <si>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</si>
  <si>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</si>
  <si>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</si>
  <si>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</si>
  <si>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</si>
  <si>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</si>
  <si>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</si>
  <si>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</si>
  <si>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</si>
  <si>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</si>
  <si>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</si>
  <si>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</si>
  <si>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</si>
  <si>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</si>
  <si>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</si>
  <si>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</si>
  <si>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</si>
  <si>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</si>
  <si>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</si>
  <si>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</si>
  <si>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</si>
  <si>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</si>
  <si>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</si>
  <si>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</si>
  <si>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</si>
  <si>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</si>
  <si>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</si>
  <si>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</si>
  <si>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</si>
  <si>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</si>
  <si>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</si>
  <si>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</si>
  <si>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</si>
  <si>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</si>
  <si>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</si>
  <si>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</si>
  <si>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</si>
  <si>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</si>
  <si>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</si>
  <si>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</si>
  <si>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</si>
  <si>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</si>
  <si>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</si>
  <si>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</si>
  <si>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</si>
  <si>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</si>
  <si>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</si>
  <si>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</si>
  <si>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</si>
  <si>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</si>
  <si>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</si>
  <si>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</si>
  <si>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</si>
  <si>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</si>
  <si>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</si>
  <si>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</si>
  <si>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</si>
  <si>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</si>
  <si>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</si>
  <si>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</si>
  <si>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</si>
  <si>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</si>
  <si>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</si>
  <si>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</si>
  <si>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</si>
  <si>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</si>
  <si>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</si>
  <si>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</si>
  <si>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</si>
  <si>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</si>
  <si>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</si>
  <si>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</si>
  <si>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</si>
  <si>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</si>
  <si>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</si>
  <si>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</si>
  <si>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</si>
  <si>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</si>
  <si>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</si>
  <si>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</si>
  <si>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</si>
  <si>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</si>
  <si>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</si>
  <si>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</si>
  <si>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</si>
  <si>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</si>
  <si>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</si>
  <si>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</si>
  <si>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</si>
  <si>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</si>
  <si>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</si>
  <si>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</si>
  <si>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</si>
  <si>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</si>
  <si>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</si>
  <si>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</si>
  <si>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</si>
  <si>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</si>
  <si>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</si>
  <si>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</si>
  <si>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</si>
  <si>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</si>
  <si>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</si>
  <si>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</si>
  <si>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</si>
  <si>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</si>
  <si>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</si>
  <si>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</si>
  <si>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</si>
  <si>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</si>
  <si>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</si>
  <si>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</si>
  <si>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</si>
  <si>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</si>
  <si>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</si>
  <si>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</si>
  <si>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</si>
  <si>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</si>
  <si>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</si>
  <si>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</si>
  <si>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</si>
  <si>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</si>
  <si>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</si>
  <si>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</si>
  <si>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</si>
  <si>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</si>
  <si>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</si>
  <si>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</si>
  <si>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</si>
  <si>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</si>
  <si>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</si>
  <si>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</si>
  <si>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</si>
  <si>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</si>
  <si>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</si>
  <si>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</si>
  <si>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</si>
  <si>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</si>
  <si>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</si>
  <si>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</si>
  <si>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</si>
  <si>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</si>
  <si>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</si>
  <si>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</si>
  <si>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</si>
  <si>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</si>
  <si>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</si>
  <si>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</si>
  <si>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</si>
  <si>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</si>
  <si>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</si>
  <si>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</si>
  <si>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</si>
  <si>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</si>
  <si>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</si>
  <si>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</si>
  <si>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</si>
  <si>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</si>
  <si>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</si>
  <si>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</si>
  <si>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</si>
  <si>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</si>
  <si>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</si>
  <si>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</si>
  <si>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</si>
  <si>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</si>
  <si>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</si>
  <si>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</si>
  <si>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</si>
  <si>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</si>
  <si>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</si>
  <si>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</si>
  <si>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</si>
  <si>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</si>
  <si>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</si>
  <si>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</si>
  <si>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</si>
  <si>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</si>
  <si>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</si>
  <si>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</si>
  <si>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</si>
  <si>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</si>
  <si>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</si>
  <si>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</si>
  <si>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</si>
  <si>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</si>
  <si>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</si>
  <si>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</si>
  <si>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</si>
  <si>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</si>
  <si>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</si>
  <si>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</si>
  <si>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</si>
  <si>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</si>
  <si>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</si>
  <si>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</si>
  <si>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</si>
  <si>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</si>
  <si>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</si>
  <si>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</si>
  <si>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</si>
  <si>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</si>
  <si>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</si>
  <si>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</si>
  <si>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</si>
  <si>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</si>
  <si>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</si>
  <si>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</si>
  <si>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</si>
  <si>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</si>
  <si>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</si>
  <si>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</si>
  <si>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</si>
  <si>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</si>
  <si>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</si>
  <si>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</si>
  <si>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</si>
  <si>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</si>
  <si>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</si>
  <si>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</si>
  <si>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</si>
  <si>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</si>
  <si>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</si>
  <si>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</si>
  <si>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</si>
  <si>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</si>
  <si>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</si>
  <si>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</si>
  <si>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</si>
  <si>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</si>
  <si>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</si>
  <si>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</si>
  <si>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</si>
  <si>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</si>
  <si>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</si>
  <si>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</si>
  <si>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</si>
  <si>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</si>
  <si>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</si>
  <si>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</si>
  <si>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</si>
  <si>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</si>
  <si>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</si>
  <si>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</si>
  <si>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</si>
  <si>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</si>
  <si>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</si>
  <si>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</si>
  <si>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</si>
  <si>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</si>
  <si>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</si>
  <si>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</si>
  <si>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</si>
  <si>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</si>
  <si>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</si>
  <si>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</si>
  <si>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</si>
  <si>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</si>
  <si>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</si>
  <si>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</si>
  <si>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</si>
  <si>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</si>
  <si>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</si>
  <si>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</si>
  <si>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</si>
  <si>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</si>
  <si>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</si>
  <si>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</si>
  <si>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</si>
  <si>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</si>
  <si>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</si>
  <si>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</si>
  <si>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</si>
  <si>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</si>
  <si>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</si>
  <si>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</si>
  <si>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</si>
  <si>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</si>
  <si>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</si>
  <si>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</si>
  <si>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</si>
  <si>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</si>
  <si>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</si>
  <si>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</si>
  <si>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</si>
  <si>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</si>
  <si>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</si>
  <si>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</si>
  <si>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</si>
  <si>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</si>
  <si>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</si>
  <si>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</si>
  <si>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</si>
  <si>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</si>
  <si>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</si>
  <si>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</si>
  <si>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</si>
  <si>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</si>
  <si>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</si>
  <si>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</si>
  <si>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</si>
  <si>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</si>
  <si>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</si>
  <si>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</si>
  <si>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</si>
  <si>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</si>
  <si>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</si>
  <si>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</si>
  <si>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</si>
  <si>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</si>
  <si>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</si>
  <si>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</si>
  <si>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</si>
  <si>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</si>
  <si>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</si>
  <si>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</si>
  <si>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</si>
  <si>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</si>
  <si>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</si>
  <si>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</si>
  <si>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</si>
  <si>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</si>
  <si>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</si>
  <si>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</si>
  <si>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</si>
  <si>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</si>
  <si>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</si>
  <si>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</si>
  <si>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</si>
  <si>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</si>
  <si>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</si>
  <si>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</si>
  <si>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</si>
  <si>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</si>
  <si>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</si>
  <si>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</si>
  <si>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</si>
  <si>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</si>
  <si>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</si>
  <si>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</si>
  <si>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</si>
  <si>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</si>
  <si>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</si>
  <si>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</si>
  <si>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</si>
  <si>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</si>
  <si>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</si>
  <si>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</si>
  <si>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</si>
  <si>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</si>
  <si>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</si>
  <si>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</si>
  <si>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</si>
  <si>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</si>
  <si>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</si>
  <si>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</si>
  <si>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</si>
  <si>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</si>
  <si>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</si>
  <si>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</si>
  <si>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</si>
  <si>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</si>
  <si>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</si>
  <si>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</si>
  <si>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</si>
  <si>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</si>
  <si>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</si>
  <si>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</si>
  <si>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</si>
  <si>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</si>
  <si>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</si>
  <si>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</si>
  <si>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</si>
  <si>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</si>
  <si>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</si>
  <si>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</si>
  <si>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</si>
  <si>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</si>
  <si>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</si>
  <si>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</si>
  <si>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</si>
  <si>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</si>
  <si>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</si>
  <si>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</si>
  <si>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</si>
  <si>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</si>
  <si>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</si>
  <si>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</si>
  <si>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</si>
  <si>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</si>
  <si>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</si>
  <si>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</si>
  <si>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</si>
  <si>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</si>
  <si>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</si>
  <si>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</si>
  <si>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</si>
  <si>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</si>
  <si>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</si>
  <si>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</si>
  <si>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</si>
  <si>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</si>
  <si>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</si>
  <si>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</si>
  <si>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</si>
  <si>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</si>
  <si>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</si>
  <si>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</si>
  <si>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</si>
  <si>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</si>
  <si>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</si>
  <si>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</si>
  <si>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</si>
  <si>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</si>
  <si>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</si>
  <si>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</si>
  <si>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</si>
  <si>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</si>
  <si>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</si>
  <si>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</si>
  <si>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</si>
  <si>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</si>
  <si>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</si>
  <si>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</si>
  <si>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</si>
  <si>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</si>
  <si>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</si>
  <si>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</si>
  <si>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</si>
  <si>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</si>
  <si>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</si>
  <si>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</si>
  <si>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</si>
  <si>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</si>
  <si>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</si>
  <si>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</si>
  <si>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</si>
  <si>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</si>
  <si>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</si>
  <si>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</si>
  <si>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</si>
  <si>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</si>
  <si>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</si>
  <si>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</si>
  <si>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</si>
  <si>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</si>
  <si>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</si>
  <si>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</si>
  <si>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</si>
  <si>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</si>
  <si>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</si>
  <si>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</si>
  <si>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</si>
  <si>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</si>
  <si>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</si>
  <si>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</si>
  <si>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</si>
  <si>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</si>
  <si>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</si>
  <si>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</si>
  <si>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</si>
  <si>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</si>
  <si>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</si>
  <si>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</si>
  <si>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</si>
  <si>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</si>
  <si>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</si>
  <si>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</si>
  <si>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</si>
  <si>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</si>
  <si>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</si>
  <si>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</si>
  <si>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</si>
  <si>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</si>
  <si>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</si>
  <si>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</si>
  <si>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</si>
  <si>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</si>
  <si>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</si>
  <si>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</si>
  <si>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</si>
  <si>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</si>
  <si>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</si>
  <si>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</si>
  <si>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</si>
  <si>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</si>
  <si>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</si>
  <si>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</si>
  <si>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</si>
  <si>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</si>
  <si>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</si>
  <si>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</si>
  <si>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</si>
  <si>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</si>
  <si>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</si>
  <si>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</si>
  <si>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</si>
  <si>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</si>
  <si>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</si>
  <si>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</si>
  <si>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</si>
  <si>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</si>
  <si>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</si>
  <si>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</si>
  <si>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</si>
  <si>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</si>
  <si>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</si>
  <si>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</si>
  <si>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</si>
  <si>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</si>
  <si>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</si>
  <si>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</si>
  <si>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</si>
  <si>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</si>
  <si>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</si>
  <si>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</si>
  <si>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</si>
  <si>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</si>
  <si>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</si>
  <si>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</si>
  <si>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</si>
  <si>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</si>
  <si>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</si>
  <si>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</si>
  <si>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</si>
  <si>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</si>
  <si>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</si>
  <si>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</si>
  <si>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</si>
  <si>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</si>
  <si>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</si>
  <si>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</si>
  <si>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</si>
  <si>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</si>
  <si>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</si>
  <si>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</si>
  <si>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</si>
  <si>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</si>
  <si>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</si>
  <si>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</si>
  <si>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</si>
  <si>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</si>
  <si>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</si>
  <si>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</si>
  <si>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</si>
  <si>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</si>
  <si>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</si>
  <si>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</si>
  <si>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</si>
  <si>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</si>
  <si>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</si>
  <si>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</si>
  <si>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</si>
  <si>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</si>
  <si>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</si>
  <si>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</si>
  <si>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</si>
  <si>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</si>
  <si>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</si>
  <si>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</si>
  <si>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</si>
  <si>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</si>
  <si>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</si>
  <si>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</si>
  <si>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</si>
  <si>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</si>
  <si>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</si>
  <si>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</si>
  <si>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</si>
  <si>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</si>
  <si>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</si>
  <si>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</si>
  <si>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</si>
  <si>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</si>
  <si>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</si>
  <si>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</si>
  <si>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</si>
  <si>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</si>
  <si>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</si>
  <si>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</si>
  <si>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</si>
  <si>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</si>
  <si>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</si>
  <si>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</si>
  <si>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</si>
  <si>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</si>
  <si>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</si>
  <si>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</si>
  <si>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</si>
  <si>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</si>
  <si>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</si>
  <si>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</si>
  <si>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</si>
  <si>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</si>
  <si>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</si>
  <si>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</si>
  <si>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</si>
  <si>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</si>
  <si>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</si>
  <si>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</si>
  <si>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</si>
  <si>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</si>
  <si>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</si>
  <si>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</si>
  <si>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</si>
  <si>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</si>
  <si>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</si>
  <si>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</si>
  <si>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</si>
  <si>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</si>
  <si>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</si>
  <si>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</si>
  <si>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</si>
  <si>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</si>
  <si>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</si>
  <si>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</si>
  <si>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</si>
  <si>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</si>
  <si>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</si>
  <si>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</si>
  <si>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</si>
  <si>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</si>
  <si>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</si>
  <si>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</si>
  <si>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</si>
  <si>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</si>
  <si>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</si>
  <si>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</si>
  <si>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</si>
  <si>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</si>
  <si>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</si>
  <si>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</si>
  <si>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</si>
  <si>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</si>
  <si>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</si>
  <si>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</si>
  <si>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</si>
  <si>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</si>
  <si>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</si>
  <si>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</si>
  <si>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</si>
  <si>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</si>
  <si>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</si>
  <si>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</si>
  <si>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</si>
  <si>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</si>
  <si>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</si>
  <si>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</si>
  <si>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</si>
  <si>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</si>
  <si>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</si>
  <si>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</si>
  <si>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</si>
  <si>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</si>
  <si>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</si>
  <si>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</si>
  <si>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</si>
  <si>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</si>
  <si>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</si>
  <si>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</si>
  <si>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</si>
  <si>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</si>
  <si>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</si>
  <si>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</si>
  <si>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</si>
  <si>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</si>
  <si>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</si>
  <si>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</si>
  <si>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</si>
  <si>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</si>
  <si>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</si>
  <si>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</si>
  <si>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</si>
  <si>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</si>
  <si>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</si>
  <si>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</si>
  <si>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</si>
  <si>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</si>
  <si>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</si>
  <si>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</si>
  <si>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</si>
  <si>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</si>
  <si>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</si>
  <si>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</si>
  <si>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</si>
  <si>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</si>
  <si>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</si>
  <si>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</si>
  <si>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</si>
  <si>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</si>
  <si>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</si>
  <si>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</si>
  <si>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</si>
  <si>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</si>
  <si>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</si>
  <si>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</si>
  <si>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</si>
  <si>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</si>
  <si>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</si>
  <si>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</si>
  <si>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</si>
  <si>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</si>
  <si>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</si>
  <si>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</si>
  <si>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</si>
  <si>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</si>
  <si>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</si>
  <si>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</si>
  <si>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</si>
  <si>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</si>
  <si>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</si>
  <si>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</si>
  <si>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</si>
  <si>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</si>
  <si>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</si>
  <si>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</si>
  <si>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</si>
  <si>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</si>
  <si>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</si>
  <si>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</si>
  <si>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</si>
  <si>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</si>
  <si>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</si>
  <si>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</si>
  <si>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</si>
  <si>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</si>
  <si>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</si>
  <si>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</si>
  <si>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</si>
  <si>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</si>
  <si>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</si>
  <si>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</si>
  <si>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</si>
  <si>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</si>
  <si>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</si>
  <si>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</si>
  <si>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</si>
  <si>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</si>
  <si>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</si>
  <si>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</si>
  <si>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</si>
  <si>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</si>
  <si>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</si>
  <si>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</si>
  <si>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</si>
  <si>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</si>
  <si>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</si>
  <si>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</si>
  <si>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</si>
  <si>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</si>
  <si>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</si>
  <si>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</si>
  <si>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</si>
  <si>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</si>
  <si>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</si>
  <si>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</si>
  <si>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</si>
  <si>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</si>
  <si>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</si>
  <si>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</si>
  <si>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</si>
  <si>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</si>
  <si>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</si>
  <si>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</si>
  <si>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</si>
  <si>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</si>
  <si>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</si>
  <si>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</si>
  <si>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</si>
  <si>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</si>
  <si>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</si>
  <si>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</si>
  <si>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</si>
  <si>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</si>
  <si>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</si>
  <si>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</si>
  <si>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</si>
  <si>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</si>
  <si>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</si>
  <si>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</si>
  <si>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</si>
  <si>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</si>
  <si>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</si>
  <si>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</si>
  <si>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</si>
  <si>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</si>
  <si>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</si>
  <si>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</si>
  <si>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</si>
  <si>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</si>
  <si>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</si>
  <si>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</si>
  <si>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</si>
  <si>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</si>
  <si>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</si>
  <si>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</si>
  <si>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</si>
  <si>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</si>
  <si>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</si>
  <si>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</si>
  <si>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</si>
  <si>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</si>
  <si>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</si>
  <si>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</si>
  <si>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</si>
  <si>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</si>
  <si>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</si>
  <si>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</si>
  <si>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</si>
  <si>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</si>
  <si>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</si>
  <si>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</si>
  <si>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</si>
  <si>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</si>
  <si>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</si>
  <si>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</si>
  <si>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</si>
  <si>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</si>
  <si>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</si>
  <si>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</si>
  <si>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</si>
  <si>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</si>
  <si>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</si>
  <si>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</si>
  <si>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</si>
  <si>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</si>
  <si>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</si>
  <si>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</si>
  <si>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</si>
  <si>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</si>
  <si>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</si>
  <si>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</si>
  <si>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</si>
  <si>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</si>
  <si>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</si>
  <si>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</si>
  <si>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</si>
  <si>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</si>
  <si>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</si>
  <si>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</si>
  <si>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</si>
  <si>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</si>
  <si>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</si>
  <si>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</si>
  <si>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</si>
  <si>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</si>
  <si>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</si>
  <si>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</si>
  <si>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</si>
  <si>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</si>
  <si>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</si>
  <si>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</si>
  <si>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</si>
  <si>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</si>
  <si>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</si>
  <si>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</si>
  <si>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</si>
  <si>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</si>
  <si>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</si>
  <si>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</si>
  <si>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</si>
  <si>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</si>
  <si>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</si>
  <si>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</si>
  <si>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</si>
  <si>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</si>
  <si>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</si>
  <si>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</si>
  <si>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</si>
  <si>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</si>
  <si>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</si>
  <si>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</si>
  <si>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</si>
  <si>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</si>
  <si>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</si>
  <si>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</si>
  <si>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</si>
  <si>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</si>
  <si>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</si>
  <si>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</si>
  <si>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</si>
  <si>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</si>
  <si>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</si>
  <si>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</si>
  <si>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</si>
  <si>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</si>
  <si>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</si>
  <si>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</si>
  <si>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</si>
  <si>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</si>
  <si>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</si>
  <si>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</si>
  <si>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</si>
  <si>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</si>
  <si>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</si>
  <si>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</si>
  <si>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</si>
  <si>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</si>
  <si>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</si>
  <si>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</si>
  <si>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</si>
  <si>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</si>
  <si>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</si>
  <si>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</si>
  <si>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</si>
  <si>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</si>
  <si>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</si>
  <si>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</si>
  <si>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</si>
  <si>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</si>
  <si>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</si>
  <si>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</si>
  <si>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</si>
  <si>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</si>
  <si>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</si>
  <si>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</si>
  <si>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</si>
  <si>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</si>
  <si>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</si>
  <si>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</si>
  <si>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</si>
  <si>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</si>
  <si>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</si>
  <si>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</si>
  <si>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</si>
  <si>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</si>
  <si>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</si>
  <si>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</si>
  <si>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</si>
  <si>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</si>
  <si>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</si>
  <si>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</si>
  <si>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</si>
  <si>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</si>
  <si>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</si>
  <si>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</si>
  <si>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</si>
  <si>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</si>
  <si>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</si>
  <si>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</si>
  <si>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</si>
  <si>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</si>
  <si>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</si>
  <si>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</si>
  <si>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</si>
  <si>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</si>
  <si>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</si>
  <si>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</si>
  <si>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</si>
  <si>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</si>
  <si>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</si>
  <si>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</si>
  <si>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</si>
  <si>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</si>
  <si>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</si>
  <si>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</si>
  <si>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</si>
  <si>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</si>
  <si>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</si>
  <si>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</si>
  <si>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</si>
  <si>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</si>
  <si>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</si>
  <si>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</si>
  <si>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</si>
  <si>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</si>
  <si>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</si>
  <si>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</si>
  <si>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</si>
  <si>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</si>
  <si>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</si>
  <si>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</si>
  <si>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</si>
  <si>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</si>
  <si>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</si>
  <si>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</si>
  <si>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</si>
  <si>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</si>
  <si>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</si>
  <si>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</si>
  <si>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</si>
  <si>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</si>
  <si>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</si>
  <si>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</si>
  <si>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</si>
  <si>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</si>
  <si>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</si>
  <si>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</si>
  <si>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</si>
  <si>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</si>
  <si>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</si>
  <si>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</si>
  <si>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</si>
  <si>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</si>
  <si>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</si>
  <si>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</si>
  <si>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</si>
  <si>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</si>
  <si>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</si>
  <si>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</si>
  <si>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</si>
  <si>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</si>
  <si>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</si>
  <si>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</si>
  <si>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</si>
  <si>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</si>
  <si>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</si>
  <si>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</si>
  <si>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</si>
  <si>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</si>
  <si>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</si>
  <si>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</si>
  <si>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</si>
  <si>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</si>
  <si>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</si>
  <si>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</si>
  <si>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</si>
  <si>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</si>
  <si>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</si>
  <si>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</si>
  <si>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</si>
  <si>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</si>
  <si>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</si>
  <si>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</si>
  <si>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</si>
  <si>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</si>
  <si>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</si>
  <si>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</si>
  <si>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</si>
  <si>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</si>
  <si>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</si>
  <si>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</si>
  <si>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</si>
  <si>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</si>
  <si>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</si>
  <si>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</si>
  <si>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</si>
  <si>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</si>
  <si>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</si>
  <si>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</si>
  <si>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</si>
  <si>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</si>
  <si>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</si>
  <si>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</si>
  <si>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</si>
  <si>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</si>
  <si>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</si>
  <si>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</si>
  <si>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</si>
  <si>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</si>
  <si>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</si>
  <si>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</si>
  <si>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</si>
  <si>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</si>
  <si>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</si>
  <si>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</si>
  <si>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</si>
  <si>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</si>
  <si>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</si>
  <si>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</si>
  <si>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</si>
  <si>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</si>
  <si>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</si>
  <si>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</si>
  <si>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</si>
  <si>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</si>
  <si>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</si>
  <si>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</si>
  <si>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</si>
  <si>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</si>
  <si>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</si>
  <si>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</si>
  <si>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</si>
  <si>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</si>
  <si>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</si>
  <si>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</si>
  <si>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</si>
  <si>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</si>
  <si>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</si>
  <si>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</si>
  <si>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</si>
  <si>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</si>
  <si>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</si>
  <si>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</si>
  <si>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</si>
  <si>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</si>
  <si>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</si>
  <si>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</si>
  <si>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</si>
  <si>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</si>
  <si>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</si>
  <si>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</si>
  <si>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</si>
  <si>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</si>
  <si>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</si>
  <si>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</si>
  <si>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</si>
  <si>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</si>
  <si>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</si>
  <si>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</si>
  <si>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</si>
  <si>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</si>
  <si>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</si>
  <si>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</si>
  <si>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</si>
  <si>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</si>
  <si>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</si>
  <si>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</si>
  <si>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</si>
  <si>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</si>
  <si>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</si>
  <si>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</si>
  <si>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</si>
  <si>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</si>
  <si>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</si>
  <si>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</si>
  <si>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</si>
  <si>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</si>
  <si>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</si>
  <si>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</si>
  <si>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</si>
  <si>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</si>
  <si>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</si>
  <si>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</si>
  <si>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</si>
  <si>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</si>
  <si>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</si>
  <si>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</si>
  <si>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</si>
  <si>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</si>
  <si>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</si>
  <si>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</si>
  <si>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</si>
  <si>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</si>
  <si>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</si>
  <si>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</si>
  <si>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</si>
  <si>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</si>
  <si>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</si>
  <si>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</si>
  <si>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</si>
  <si>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</si>
  <si>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</si>
  <si>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</si>
  <si>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</si>
  <si>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</si>
  <si>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</si>
  <si>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</si>
  <si>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</si>
  <si>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</si>
  <si>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</si>
  <si>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</si>
  <si>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</si>
  <si>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</si>
  <si>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</si>
  <si>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</si>
  <si>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</si>
  <si>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</si>
  <si>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</si>
  <si>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</si>
  <si>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</si>
  <si>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</si>
  <si>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</si>
  <si>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</si>
  <si>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</si>
  <si>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</si>
  <si>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</si>
  <si>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</si>
  <si>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</si>
  <si>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</si>
  <si>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</si>
  <si>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</si>
  <si>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</si>
  <si>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</si>
  <si>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</si>
  <si>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</si>
  <si>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</si>
  <si>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</si>
  <si>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</si>
  <si>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</si>
  <si>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</si>
  <si>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</si>
  <si>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</si>
  <si>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</si>
  <si>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</si>
  <si>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</si>
  <si>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</si>
  <si>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</si>
  <si>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</si>
  <si>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</si>
  <si>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</si>
  <si>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</si>
  <si>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</si>
  <si>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</si>
  <si>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</si>
  <si>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</si>
  <si>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</si>
  <si>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</si>
  <si>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</si>
  <si>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</si>
  <si>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</si>
  <si>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</si>
  <si>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</si>
  <si>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</si>
  <si>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</si>
  <si>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</si>
  <si>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</si>
  <si>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</si>
  <si>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</si>
  <si>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</si>
  <si>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</si>
  <si>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</si>
  <si>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</si>
  <si>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</si>
  <si>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</si>
  <si>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</si>
  <si>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</si>
  <si>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</si>
  <si>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</si>
  <si>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</si>
  <si>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</si>
  <si>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</si>
  <si>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</si>
  <si>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</si>
  <si>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</si>
  <si>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</si>
  <si>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</si>
  <si>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</si>
  <si>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</si>
  <si>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</si>
  <si>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</si>
  <si>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</si>
  <si>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</si>
  <si>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</si>
  <si>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</si>
  <si>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</si>
  <si>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</si>
  <si>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</si>
  <si>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</si>
  <si>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</si>
  <si>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</si>
  <si>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</si>
  <si>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</si>
  <si>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</si>
  <si>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</si>
  <si>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</si>
  <si>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</si>
  <si>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</si>
  <si>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</si>
  <si>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</si>
  <si>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</si>
  <si>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</si>
  <si>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</si>
  <si>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</si>
  <si>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</si>
  <si>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</si>
  <si>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</si>
  <si>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</si>
  <si>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</si>
  <si>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</si>
  <si>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</si>
  <si>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</si>
  <si>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</si>
  <si>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</si>
  <si>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</si>
  <si>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</si>
  <si>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</si>
  <si>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</si>
  <si>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</si>
  <si>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</si>
  <si>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</si>
  <si>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</si>
  <si>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</si>
  <si>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</si>
  <si>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</si>
  <si>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</si>
  <si>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</si>
  <si>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</si>
  <si>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</si>
  <si>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</si>
  <si>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</si>
  <si>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</si>
  <si>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</si>
  <si>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</si>
  <si>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</si>
  <si>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</si>
  <si>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</si>
  <si>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</si>
  <si>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</si>
  <si>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</si>
  <si>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</si>
  <si>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</si>
  <si>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</si>
  <si>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</si>
  <si>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</si>
  <si>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</si>
  <si>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</si>
  <si>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</si>
  <si>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</si>
  <si>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</si>
  <si>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</si>
  <si>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</si>
  <si>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</si>
  <si>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</si>
  <si>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</si>
  <si>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</si>
  <si>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</si>
  <si>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</si>
  <si>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</si>
  <si>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</si>
  <si>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</si>
  <si>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</si>
  <si>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</si>
  <si>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</si>
  <si>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</si>
  <si>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</si>
  <si>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</si>
  <si>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</si>
  <si>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</si>
  <si>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</si>
  <si>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</si>
  <si>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</si>
  <si>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</si>
  <si>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</si>
  <si>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</si>
  <si>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</si>
  <si>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</si>
  <si>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</si>
  <si>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</si>
  <si>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</si>
  <si>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</si>
  <si>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</si>
  <si>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</si>
  <si>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</si>
  <si>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</si>
  <si>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</si>
  <si>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</si>
  <si>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</si>
  <si>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</si>
  <si>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</si>
  <si>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</si>
  <si>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</si>
  <si>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</si>
  <si>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</si>
  <si>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</si>
  <si>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</si>
  <si>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</si>
  <si>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</si>
  <si>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</si>
  <si>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</si>
  <si>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</si>
  <si>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</si>
  <si>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</si>
  <si>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</si>
  <si>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</si>
  <si>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</si>
  <si>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</si>
  <si>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</si>
  <si>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</si>
  <si>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</si>
  <si>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</si>
  <si>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</si>
  <si>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</si>
  <si>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</si>
  <si>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</si>
  <si>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</si>
  <si>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</si>
  <si>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</si>
  <si>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</si>
  <si>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</si>
  <si>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</si>
  <si>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</si>
  <si>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</si>
  <si>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</si>
  <si>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</si>
  <si>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</si>
  <si>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</si>
  <si>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</si>
  <si>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</si>
  <si>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</si>
  <si>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</si>
  <si>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</si>
  <si>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</si>
  <si>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</si>
  <si>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</si>
  <si>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</si>
  <si>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</si>
  <si>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</si>
  <si>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</si>
  <si>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</si>
  <si>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</si>
  <si>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</si>
  <si>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</si>
  <si>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</si>
  <si>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</si>
  <si>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</si>
  <si>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</si>
  <si>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</si>
  <si>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</si>
  <si>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</si>
  <si>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</si>
  <si>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</si>
  <si>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</si>
  <si>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</si>
  <si>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</si>
  <si>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</si>
  <si>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</si>
  <si>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</si>
  <si>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</si>
  <si>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</si>
  <si>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</si>
  <si>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</si>
  <si>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</si>
  <si>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</si>
  <si>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</si>
  <si>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</si>
  <si>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</si>
  <si>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</si>
  <si>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</si>
  <si>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</si>
  <si>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</si>
  <si>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</si>
  <si>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</si>
  <si>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</si>
  <si>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</si>
  <si>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</si>
  <si>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</si>
  <si>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</si>
  <si>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</si>
  <si>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</si>
  <si>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</si>
  <si>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</si>
  <si>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</si>
  <si>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</si>
  <si>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</si>
  <si>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</si>
  <si>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</si>
  <si>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</si>
  <si>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</si>
  <si>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</si>
  <si>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</si>
  <si>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</si>
  <si>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</si>
  <si>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</si>
  <si>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</si>
  <si>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</si>
  <si>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</si>
  <si>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</si>
  <si>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</si>
  <si>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</si>
  <si>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</si>
  <si>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</si>
  <si>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</si>
  <si>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</si>
  <si>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</si>
  <si>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</si>
  <si>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</si>
  <si>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</si>
  <si>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</si>
  <si>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</si>
  <si>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</si>
  <si>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</si>
  <si>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</si>
  <si>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</si>
  <si>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</si>
  <si>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</si>
  <si>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</si>
  <si>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</si>
  <si>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</si>
  <si>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</si>
  <si>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</si>
  <si>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</si>
  <si>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</si>
  <si>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</si>
  <si>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</si>
  <si>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</si>
  <si>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</si>
  <si>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</si>
  <si>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</si>
  <si>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</si>
  <si>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</si>
  <si>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</si>
  <si>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</si>
  <si>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</si>
  <si>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</si>
  <si>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</si>
  <si>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</si>
  <si>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</si>
  <si>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</si>
  <si>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</si>
  <si>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</si>
  <si>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</si>
  <si>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</si>
  <si>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</si>
  <si>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</si>
  <si>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</si>
  <si>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</si>
  <si>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</si>
  <si>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</si>
  <si>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</si>
  <si>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</si>
  <si>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</si>
  <si>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</si>
  <si>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</si>
  <si>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</si>
  <si>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</si>
  <si>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</si>
  <si>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</si>
  <si>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</si>
  <si>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</si>
  <si>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</si>
  <si>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</si>
  <si>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</si>
  <si>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</si>
  <si>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</si>
  <si>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</si>
  <si>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</si>
  <si>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</si>
  <si>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</si>
  <si>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</si>
  <si>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</si>
  <si>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</si>
  <si>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</si>
  <si>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</si>
  <si>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</si>
  <si>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</si>
  <si>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</si>
  <si>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</si>
  <si>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</si>
  <si>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</si>
  <si>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</si>
  <si>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</si>
  <si>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</si>
  <si>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</si>
  <si>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</si>
  <si>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</si>
  <si>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</si>
  <si>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</si>
  <si>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</si>
  <si>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</si>
  <si>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</si>
  <si>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</si>
  <si>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</si>
  <si>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</si>
  <si>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</si>
  <si>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</si>
  <si>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</si>
  <si>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</si>
  <si>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</si>
  <si>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</si>
  <si>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</si>
  <si>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</si>
  <si>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</si>
  <si>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</si>
  <si>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</si>
  <si>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</si>
  <si>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</si>
  <si>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</si>
  <si>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</si>
  <si>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</si>
  <si>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</si>
  <si>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</si>
  <si>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</si>
  <si>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</si>
  <si>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</si>
  <si>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</si>
  <si>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</si>
  <si>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</si>
  <si>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</si>
  <si>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</si>
  <si>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</si>
  <si>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</si>
  <si>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</si>
  <si>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</si>
  <si>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</si>
  <si>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</si>
  <si>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</si>
  <si>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</si>
  <si>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</si>
  <si>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</si>
  <si>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</si>
  <si>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</si>
  <si>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</si>
  <si>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</si>
  <si>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</si>
  <si>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</si>
  <si>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</si>
  <si>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</si>
  <si>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</si>
  <si>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</si>
  <si>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</si>
  <si>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</si>
  <si>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</si>
  <si>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</si>
  <si>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</si>
  <si>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</si>
  <si>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</si>
  <si>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</si>
  <si>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</si>
  <si>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</si>
  <si>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</si>
  <si>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</si>
  <si>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</si>
  <si>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</si>
  <si>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</si>
  <si>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</si>
  <si>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</si>
  <si>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</si>
  <si>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</si>
  <si>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</si>
  <si>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</si>
  <si>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</si>
  <si>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</si>
  <si>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</si>
  <si>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</si>
  <si>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</si>
  <si>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</si>
  <si>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</si>
  <si>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</si>
  <si>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</si>
  <si>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</si>
  <si>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</si>
  <si>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</si>
  <si>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</si>
  <si>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</si>
  <si>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</si>
  <si>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</si>
  <si>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</si>
  <si>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新細明體"/>
        <family val="2"/>
        <scheme val="minor"/>
      </rPr>
      <t>Metal</t>
    </r>
    <r>
      <rPr>
        <sz val="11"/>
        <rFont val="新細明體"/>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</si>
  <si>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</si>
  <si>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</si>
  <si>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</si>
  <si>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</si>
  <si>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</si>
  <si>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</si>
  <si>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</si>
  <si>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</si>
  <si>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</si>
  <si>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</si>
  <si>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</si>
  <si>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</si>
  <si>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</si>
  <si>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</si>
  <si>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</si>
  <si>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</si>
  <si>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</si>
  <si>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</si>
  <si>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</si>
  <si>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</si>
  <si>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</si>
  <si>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</si>
  <si>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</si>
  <si>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</si>
  <si>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</si>
  <si>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</si>
  <si>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</si>
  <si>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</si>
  <si>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</si>
  <si>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</si>
  <si>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</si>
  <si>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</si>
  <si>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</si>
  <si>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</si>
  <si>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</si>
  <si>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</si>
  <si>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</si>
  <si>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</si>
  <si>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</si>
  <si>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</si>
  <si>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</si>
  <si>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</si>
  <si>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</si>
  <si>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</si>
  <si>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</si>
  <si>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</si>
  <si>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</si>
  <si>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</si>
  <si>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</si>
  <si>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</si>
  <si>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</si>
  <si>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</si>
  <si>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</si>
  <si>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</si>
  <si>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</si>
  <si>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</si>
  <si>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</si>
  <si>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</si>
  <si>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</si>
  <si>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</si>
  <si>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</si>
  <si>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</si>
  <si>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</si>
  <si>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</si>
  <si>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</si>
  <si>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</si>
  <si>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</si>
  <si>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</si>
  <si>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</si>
  <si>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</si>
  <si>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</si>
  <si>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</si>
  <si>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</si>
  <si>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</si>
  <si>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</si>
  <si>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</si>
  <si>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</si>
  <si>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</si>
  <si>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</si>
  <si>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</si>
  <si>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</si>
  <si>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</si>
  <si>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</si>
  <si>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</si>
  <si>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</si>
  <si>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</si>
  <si>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</si>
  <si>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</si>
  <si>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</si>
  <si>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</si>
  <si>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</si>
  <si>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</si>
  <si>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</si>
  <si>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</si>
  <si>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</si>
  <si>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</si>
  <si>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</si>
  <si>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</si>
  <si>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</si>
  <si>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</si>
  <si>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</si>
  <si>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</si>
  <si>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</si>
  <si>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</si>
  <si>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</si>
  <si>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</si>
  <si>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</si>
  <si>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</si>
  <si>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</si>
  <si>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</si>
  <si>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</si>
  <si>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</si>
  <si>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</si>
  <si>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</si>
  <si>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</si>
  <si>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</si>
  <si>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</si>
  <si>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</si>
  <si>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</si>
  <si>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</si>
  <si>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</si>
  <si>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</si>
  <si>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</si>
  <si>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</si>
  <si>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</si>
  <si>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</si>
  <si>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</si>
  <si>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</si>
  <si>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</si>
  <si>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</si>
  <si>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</si>
  <si>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</si>
  <si>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</si>
  <si>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</si>
  <si>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</si>
  <si>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</si>
  <si>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</si>
  <si>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</si>
  <si>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</si>
  <si>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</si>
  <si>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</si>
  <si>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</si>
  <si>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</si>
  <si>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</si>
  <si>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</si>
  <si>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</si>
  <si>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</si>
  <si>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</si>
  <si>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</si>
  <si>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</si>
  <si>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</si>
  <si>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</si>
  <si>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</si>
  <si>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</si>
  <si>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</si>
  <si>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</si>
  <si>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</si>
  <si>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</si>
  <si>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</si>
  <si>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</si>
  <si>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</si>
  <si>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</si>
  <si>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</si>
  <si>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</si>
  <si>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</si>
  <si>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</si>
  <si>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</si>
  <si>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</si>
  <si>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</si>
  <si>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</si>
  <si>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</si>
  <si>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</si>
  <si>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</si>
  <si>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</si>
  <si>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</si>
  <si>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</si>
  <si>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</si>
  <si>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</si>
  <si>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</si>
  <si>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</si>
  <si>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</si>
  <si>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</si>
  <si>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</si>
  <si>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</si>
  <si>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</si>
  <si>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</si>
  <si>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</si>
  <si>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</si>
  <si>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</si>
  <si>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</si>
  <si>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</si>
  <si>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</si>
  <si>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</si>
  <si>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</si>
  <si>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</si>
  <si>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</si>
  <si>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</si>
  <si>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</si>
  <si>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</si>
  <si>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</si>
  <si>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</si>
  <si>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</si>
  <si>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</si>
  <si>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</si>
  <si>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</si>
  <si>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</si>
  <si>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</si>
  <si>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</si>
  <si>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</si>
  <si>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</si>
  <si>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</si>
  <si>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</si>
  <si>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</si>
  <si>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</si>
  <si>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</si>
  <si>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</si>
  <si>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</si>
  <si>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</si>
  <si>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</si>
  <si>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</si>
  <si>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</si>
  <si>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</si>
  <si>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</si>
  <si>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</si>
  <si>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</si>
  <si>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</si>
  <si>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</si>
  <si>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</si>
  <si>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</si>
  <si>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</si>
  <si>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</si>
  <si>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</si>
  <si>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</si>
  <si>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</si>
  <si>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</si>
  <si>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</si>
  <si>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</si>
  <si>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</si>
  <si>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</si>
  <si>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</si>
  <si>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</si>
  <si>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</si>
  <si>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</si>
  <si>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</si>
  <si>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</si>
  <si>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</si>
  <si>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</si>
  <si>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</si>
  <si>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</si>
  <si>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</si>
  <si>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</si>
  <si>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</si>
  <si>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</si>
  <si>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</si>
  <si>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</si>
  <si>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</si>
  <si>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</si>
  <si>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</si>
  <si>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</si>
  <si>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</si>
  <si>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</si>
  <si>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</si>
  <si>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</si>
  <si>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</si>
  <si>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</si>
  <si>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</si>
  <si>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</si>
  <si>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</si>
  <si>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</si>
  <si>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</si>
  <si>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</si>
  <si>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</si>
  <si>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</si>
  <si>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</si>
  <si>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</si>
  <si>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</si>
  <si>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</si>
  <si>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</si>
  <si>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</si>
  <si>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</si>
  <si>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</si>
  <si>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</si>
  <si>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</si>
  <si>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</si>
  <si>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</si>
  <si>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</si>
  <si>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</si>
  <si>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</si>
  <si>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</si>
  <si>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</si>
  <si>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</si>
  <si>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</si>
  <si>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</si>
  <si>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</si>
  <si>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</si>
  <si>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</si>
  <si>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</si>
  <si>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</si>
  <si>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</si>
  <si>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</si>
  <si>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</si>
  <si>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</si>
  <si>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</si>
  <si>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</si>
  <si>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</si>
  <si>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</si>
  <si>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</si>
  <si>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</si>
  <si>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</si>
  <si>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</si>
  <si>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</si>
  <si>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</si>
  <si>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</si>
  <si>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</si>
  <si>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</si>
  <si>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</si>
  <si>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</si>
  <si>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</si>
  <si>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</si>
  <si>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</si>
  <si>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</si>
  <si>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</si>
  <si>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</si>
  <si>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</si>
  <si>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</si>
  <si>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</si>
  <si>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</si>
  <si>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</si>
  <si>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</si>
  <si>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</si>
  <si>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</si>
  <si>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</si>
  <si>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</si>
  <si>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</si>
  <si>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</si>
  <si>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</si>
  <si>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</si>
  <si>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</si>
  <si>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</si>
  <si>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</si>
  <si>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</si>
  <si>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</si>
  <si>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</si>
  <si>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</si>
  <si>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</si>
  <si>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</si>
  <si>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</si>
  <si>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</si>
  <si>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</si>
  <si>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</si>
  <si>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</si>
  <si>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</si>
  <si>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</si>
  <si>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</si>
  <si>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</si>
  <si>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</si>
  <si>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</si>
  <si>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</si>
  <si>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</si>
  <si>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</si>
  <si>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</si>
  <si>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</si>
  <si>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</si>
  <si>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</si>
  <si>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</si>
  <si>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</si>
  <si>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</si>
  <si>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</si>
  <si>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</si>
  <si>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</si>
  <si>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</si>
  <si>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</si>
  <si>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</si>
  <si>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</si>
  <si>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</si>
  <si>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</si>
  <si>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</si>
  <si>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</si>
  <si>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</si>
  <si>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</si>
  <si>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</si>
  <si>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</si>
  <si>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</si>
  <si>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</si>
  <si>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</si>
  <si>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</si>
  <si>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</si>
  <si>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</si>
  <si>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</si>
  <si>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</si>
  <si>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</si>
  <si>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</si>
  <si>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</si>
  <si>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</si>
  <si>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</si>
  <si>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</si>
  <si>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</si>
  <si>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</si>
  <si>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</si>
  <si>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</si>
  <si>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</si>
  <si>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</si>
  <si>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</si>
  <si>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</si>
  <si>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</si>
  <si>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</si>
  <si>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</si>
  <si>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</si>
  <si>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</si>
  <si>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</si>
  <si>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</si>
  <si>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</si>
  <si>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</si>
  <si>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</si>
  <si>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</si>
  <si>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</si>
  <si>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</si>
  <si>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</si>
  <si>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</si>
  <si>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</si>
  <si>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</si>
  <si>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</si>
  <si>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</si>
  <si>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</si>
  <si>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</si>
  <si>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</si>
  <si>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</si>
  <si>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</si>
  <si>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</si>
  <si>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</si>
  <si>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</si>
  <si>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</si>
  <si>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</si>
  <si>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</si>
  <si>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</si>
  <si>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</si>
  <si>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</si>
  <si>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</si>
  <si>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</si>
  <si>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</si>
  <si>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</si>
  <si>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</si>
  <si>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</si>
  <si>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</si>
  <si>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</si>
  <si>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</si>
  <si>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</si>
  <si>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</si>
  <si>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</si>
  <si>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</si>
  <si>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</si>
  <si>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</si>
  <si>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</si>
  <si>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</si>
  <si>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</si>
  <si>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</si>
  <si>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</si>
  <si>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</si>
  <si>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</si>
  <si>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</si>
  <si>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</si>
  <si>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</si>
  <si>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</si>
  <si>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</si>
  <si>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</si>
  <si>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</si>
  <si>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</si>
  <si>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</si>
  <si>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</si>
  <si>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</si>
  <si>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</si>
  <si>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</si>
  <si>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</si>
  <si>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</si>
  <si>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</si>
  <si>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</si>
  <si>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</si>
  <si>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</si>
  <si>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</si>
  <si>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</si>
  <si>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</si>
  <si>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</si>
  <si>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</si>
  <si>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</si>
  <si>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</si>
  <si>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</si>
  <si>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</si>
  <si>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</si>
  <si>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</si>
  <si>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</si>
  <si>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</si>
  <si>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</si>
  <si>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</si>
  <si>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</si>
  <si>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</si>
  <si>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</si>
  <si>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</si>
  <si>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</si>
  <si>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</si>
  <si>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</si>
  <si>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</si>
  <si>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</si>
  <si>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</si>
  <si>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</si>
  <si>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</si>
  <si>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</si>
  <si>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</si>
  <si>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</si>
  <si>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</si>
  <si>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</si>
  <si>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</si>
  <si>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</si>
  <si>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</si>
  <si>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</si>
  <si>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</si>
  <si>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</si>
  <si>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</si>
  <si>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</si>
  <si>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</si>
  <si>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</si>
  <si>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</si>
  <si>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</si>
  <si>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</si>
  <si>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</si>
  <si>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</si>
  <si>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</si>
  <si>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</si>
  <si>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</si>
  <si>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</si>
  <si>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</si>
  <si>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</si>
  <si>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</si>
  <si>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</si>
  <si>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</si>
  <si>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</si>
  <si>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</si>
  <si>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</si>
  <si>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</si>
  <si>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</si>
  <si>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</si>
  <si>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</si>
  <si>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</si>
  <si>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</si>
  <si>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</si>
  <si>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</si>
  <si>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</si>
  <si>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</si>
  <si>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</si>
  <si>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</si>
  <si>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</si>
  <si>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</si>
  <si>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</si>
  <si>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</si>
  <si>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</si>
  <si>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</si>
  <si>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</si>
  <si>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</si>
  <si>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</si>
  <si>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</si>
  <si>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</si>
  <si>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</si>
  <si>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</si>
  <si>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</si>
  <si>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</si>
  <si>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</si>
  <si>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</si>
  <si>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</si>
  <si>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</si>
  <si>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</si>
  <si>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</si>
  <si>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</si>
  <si>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</si>
  <si>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</si>
  <si>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</si>
  <si>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</si>
  <si>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</si>
  <si>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</si>
  <si>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</si>
  <si>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</si>
  <si>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</si>
  <si>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</si>
  <si>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</si>
  <si>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</si>
  <si>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</si>
  <si>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</si>
  <si>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</si>
  <si>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</si>
  <si>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</si>
  <si>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</si>
  <si>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</si>
  <si>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</si>
  <si>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</si>
  <si>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</si>
  <si>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</si>
  <si>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</si>
  <si>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</si>
  <si>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</si>
  <si>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</si>
  <si>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</si>
  <si>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</si>
  <si>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</si>
  <si>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</si>
  <si>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</si>
  <si>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</si>
  <si>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</si>
  <si>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</si>
  <si>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</si>
  <si>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</si>
  <si>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</si>
  <si>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</si>
  <si>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</si>
  <si>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</si>
  <si>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</si>
  <si>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</si>
  <si>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</si>
  <si>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</si>
  <si>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</si>
  <si>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</si>
  <si>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</si>
  <si>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</si>
  <si>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</si>
  <si>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</si>
  <si>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</si>
  <si>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</si>
  <si>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</si>
  <si>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</si>
  <si>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</si>
  <si>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</si>
  <si>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</si>
  <si>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</si>
  <si>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</si>
  <si>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</si>
  <si>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</si>
  <si>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</si>
  <si>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</si>
  <si>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2"/>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</si>
  <si>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</si>
  <si>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</si>
  <si>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</si>
  <si>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</si>
  <si>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</si>
  <si>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</si>
  <si>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</si>
  <si>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</si>
  <si>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</si>
  <si>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</si>
  <si>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</si>
  <si>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</si>
  <si>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</si>
  <si>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</si>
  <si>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</si>
  <si>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</si>
  <si>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</si>
  <si>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</si>
  <si>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</si>
  <si>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</si>
  <si>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</si>
  <si>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</si>
  <si>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</si>
  <si>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</si>
  <si>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</si>
  <si>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</si>
  <si>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</si>
  <si>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2"/>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2"/>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</si>
  <si>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</si>
  <si>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</si>
  <si>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</si>
  <si>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</si>
  <si>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</si>
  <si>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</si>
  <si>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</si>
  <si>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</si>
  <si>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</si>
  <si>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</si>
  <si>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</si>
  <si>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</si>
  <si>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</si>
  <si>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</si>
  <si>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</si>
  <si>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</si>
  <si>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</si>
  <si>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</si>
  <si>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</si>
  <si>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</si>
  <si>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</si>
  <si>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</si>
  <si>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</si>
  <si>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</si>
  <si>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</si>
  <si>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</si>
  <si>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</si>
  <si>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</si>
  <si>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</si>
  <si>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</si>
  <si>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</si>
  <si>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</si>
  <si>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</si>
  <si>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</si>
  <si>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</si>
  <si>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</si>
  <si>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</si>
  <si>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</si>
  <si>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</si>
  <si>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</si>
  <si>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</si>
  <si>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</si>
  <si>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</si>
  <si>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</si>
  <si>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</si>
  <si>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</si>
  <si>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</si>
  <si>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</si>
  <si>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</si>
  <si>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</si>
  <si>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</si>
  <si>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</si>
  <si>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</si>
  <si>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</si>
  <si>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</si>
  <si>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</si>
  <si>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</si>
  <si>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</si>
  <si>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</si>
  <si>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</si>
  <si>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</si>
  <si>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</si>
  <si>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</si>
  <si>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QA</t>
    <phoneticPr fontId="84" type="noConversion"/>
  </si>
  <si>
    <t>100%</t>
  </si>
  <si>
    <t>freeport cobalt oy kokkola</t>
  </si>
  <si>
    <t>P.O. Box 286 FI-67101 Kokkola Finland</t>
  </si>
  <si>
    <t>sales</t>
  </si>
  <si>
    <t>freeportcobalt@fmi.com</t>
  </si>
  <si>
    <t>中文 Chinese</t>
  </si>
  <si>
    <t xml:space="preserve">Data unavailable </t>
    <phoneticPr fontId="84" type="noConversion"/>
  </si>
  <si>
    <t>Glencore Nikkelverk</t>
  </si>
  <si>
    <t>Norway</t>
  </si>
  <si>
    <t>Vesterveien</t>
  </si>
  <si>
    <t>Cyrille J.</t>
  </si>
  <si>
    <t>post@glencore.no</t>
  </si>
  <si>
    <t>NO</t>
    <phoneticPr fontId="84" type="noConversion"/>
  </si>
  <si>
    <t>Data unavailable</t>
  </si>
  <si>
    <r>
      <t>N</t>
    </r>
    <r>
      <rPr>
        <sz val="10"/>
        <rFont val="Verdana"/>
        <family val="2"/>
      </rPr>
      <t>O</t>
    </r>
    <phoneticPr fontId="113"/>
  </si>
  <si>
    <r>
      <t>S</t>
    </r>
    <r>
      <rPr>
        <sz val="10"/>
        <rFont val="Verdana"/>
        <family val="2"/>
      </rPr>
      <t>ALES</t>
    </r>
    <phoneticPr fontId="113"/>
  </si>
  <si>
    <r>
      <t>N</t>
    </r>
    <r>
      <rPr>
        <sz val="10"/>
        <rFont val="Verdana"/>
        <family val="2"/>
      </rPr>
      <t>O</t>
    </r>
    <r>
      <rPr>
        <sz val="10"/>
        <rFont val="Verdana"/>
        <family val="2"/>
      </rPr>
      <t xml:space="preserve"> </t>
    </r>
    <phoneticPr fontId="113"/>
  </si>
  <si>
    <t>S009</t>
    <phoneticPr fontId="84" type="noConversion"/>
  </si>
  <si>
    <t>https://coppermark.org/wp-content/uploads/2023/07/CopperMark_SummaryReport_Nikkelverk_FINAL.pdf</t>
  </si>
  <si>
    <t>Vesterveien 31</t>
  </si>
  <si>
    <t>Morten Tolfsen</t>
  </si>
  <si>
    <t xml:space="preserve"> morten.tolfsen@glencore.no</t>
  </si>
  <si>
    <t>此冶煉廠尚未列入</t>
    <phoneticPr fontId="84" type="noConversion"/>
  </si>
  <si>
    <t>CID001362</t>
    <phoneticPr fontId="84" type="noConversion"/>
  </si>
  <si>
    <t>VALE NORWAY NIKKELVERK AS</t>
    <phoneticPr fontId="84" type="noConversion"/>
  </si>
  <si>
    <t>VESTRE STRANDGATE 42,</t>
    <phoneticPr fontId="84" type="noConversion"/>
  </si>
  <si>
    <t>KRISTIANSAND,</t>
    <phoneticPr fontId="84" type="noConversion"/>
  </si>
  <si>
    <t>POST@GLENCORE.NO</t>
    <phoneticPr fontId="84" type="noConversion"/>
  </si>
  <si>
    <r>
      <t>v</t>
    </r>
    <r>
      <rPr>
        <sz val="10"/>
        <rFont val="Verdana"/>
        <family val="2"/>
      </rPr>
      <t>oisey's bay mine</t>
    </r>
    <phoneticPr fontId="113"/>
  </si>
  <si>
    <t>CID002570</t>
    <phoneticPr fontId="113"/>
  </si>
  <si>
    <t>CANADA</t>
    <phoneticPr fontId="113"/>
  </si>
  <si>
    <r>
      <t>N</t>
    </r>
    <r>
      <rPr>
        <sz val="10"/>
        <rFont val="Verdana"/>
        <family val="2"/>
      </rPr>
      <t>EWFOUNDLAND</t>
    </r>
    <phoneticPr fontId="113"/>
  </si>
  <si>
    <t>LABRADOR</t>
    <phoneticPr fontId="84" type="noConversion"/>
  </si>
  <si>
    <r>
      <t>V</t>
    </r>
    <r>
      <rPr>
        <sz val="10"/>
        <rFont val="Verdana"/>
        <family val="2"/>
      </rPr>
      <t>NL.LNFO@VALE.COM</t>
    </r>
    <phoneticPr fontId="113"/>
  </si>
  <si>
    <t>JX Matals Smelting Co., Ltd Saganoseki Smelter &amp; Refinery</t>
  </si>
  <si>
    <t>Copper Mark</t>
  </si>
  <si>
    <t>P0037</t>
  </si>
  <si>
    <t>3-3382, Saganoseki</t>
  </si>
  <si>
    <t>Daisuke Tetsukka</t>
  </si>
  <si>
    <t>tetsuka.daisuke.oh2@jx-nmm.com</t>
  </si>
  <si>
    <t>Caserones Mine, Los Pelambres Mine,Escondida mine, and Scrap</t>
  </si>
  <si>
    <t>Chile</t>
  </si>
  <si>
    <t>Caserones</t>
    <phoneticPr fontId="113"/>
  </si>
  <si>
    <t>Copper Mark</t>
    <phoneticPr fontId="129"/>
  </si>
  <si>
    <t>P0037</t>
    <phoneticPr fontId="129"/>
  </si>
  <si>
    <t>Chile</t>
    <phoneticPr fontId="113"/>
  </si>
  <si>
    <t>Av. Copayapu 1359</t>
    <phoneticPr fontId="113"/>
  </si>
  <si>
    <t>Copiapó</t>
    <phoneticPr fontId="113"/>
  </si>
  <si>
    <t>Provincia de Copiapó</t>
    <phoneticPr fontId="113"/>
  </si>
  <si>
    <t>Jaime Andrade Guenchocoy</t>
  </si>
  <si>
    <t>comunicaciones@caserones.cl</t>
    <phoneticPr fontId="113"/>
  </si>
  <si>
    <t xml:space="preserve">LS MnM Inc.	</t>
  </si>
  <si>
    <t>BEOM JOON KIM</t>
  </si>
  <si>
    <t>bjkin2@lsmnm.com</t>
  </si>
  <si>
    <t>Niihama Nickel Refinery, Sumitomo Metal MiningJ</t>
  </si>
  <si>
    <t xml:space="preserve">postbokw 604 </t>
  </si>
  <si>
    <t>4606 kristiansand</t>
  </si>
  <si>
    <t>韦庆懂</t>
    <phoneticPr fontId="130" type="noConversion"/>
  </si>
  <si>
    <t>wqd1099@163.com</t>
  </si>
  <si>
    <t>CID000855</t>
  </si>
  <si>
    <t>江西（铜业）清远有限公司</t>
  </si>
  <si>
    <t>清城区石角镇</t>
  </si>
  <si>
    <t>清远市</t>
  </si>
  <si>
    <t>广东省</t>
  </si>
  <si>
    <t>CID004004</t>
    <phoneticPr fontId="84" type="noConversion"/>
  </si>
  <si>
    <t>YU MING ENTERPRISE INC.</t>
    <phoneticPr fontId="84" type="noConversion"/>
  </si>
  <si>
    <t>ymi.ymi@msa.hinet.net</t>
    <phoneticPr fontId="84" type="noConversion"/>
  </si>
  <si>
    <t>CID004058</t>
    <phoneticPr fontId="84" type="noConversion"/>
  </si>
  <si>
    <t>VESTERVEIEN31，4606</t>
  </si>
  <si>
    <r>
      <rPr>
        <sz val="10"/>
        <rFont val="Verdana"/>
        <family val="2"/>
      </rPr>
      <t>VESTERVEIEN31</t>
    </r>
    <r>
      <rPr>
        <sz val="10"/>
        <rFont val="宋体"/>
        <charset val="134"/>
      </rPr>
      <t>，</t>
    </r>
    <r>
      <rPr>
        <sz val="10"/>
        <rFont val="Verdana"/>
        <family val="2"/>
      </rPr>
      <t>4606</t>
    </r>
  </si>
  <si>
    <t>VESTERVEIEN 31,4606 KRISTIANSAND,NORWAY</t>
  </si>
  <si>
    <t>杨文彬</t>
  </si>
  <si>
    <t>343026322@qq.com</t>
  </si>
  <si>
    <t>CID004157</t>
  </si>
  <si>
    <t>Guangxi Jinchuan Nonferrous Metals Co., Ltd.</t>
  </si>
  <si>
    <t>广东省佛山市南海区九江镇沙咀村九江工业园佛山市承安集团股份有限公司办公楼二楼中区</t>
  </si>
  <si>
    <t>佛山市</t>
  </si>
  <si>
    <t>杨晓龙</t>
  </si>
  <si>
    <t>412656405@qq.com</t>
  </si>
  <si>
    <t>Jiangxi copper industry</t>
  </si>
  <si>
    <t>China</t>
  </si>
  <si>
    <t xml:space="preserve">No.7666 Changdong Avenue,         Nanchang High -tech Zone </t>
  </si>
  <si>
    <t>Guixi, Jiangxi</t>
  </si>
  <si>
    <t>Jiangxi</t>
  </si>
  <si>
    <t>Zhenggaoqing</t>
  </si>
  <si>
    <t>Guangxi Jinyuan Mining Co., LTD</t>
  </si>
  <si>
    <t>NO. 1, Rongmujiang Avenue, Zoneb, Southwest Lingang Industrial</t>
  </si>
  <si>
    <t>Fang cheng gang City</t>
  </si>
  <si>
    <t xml:space="preserve">Guangxi </t>
  </si>
  <si>
    <t>Liuqiang</t>
  </si>
  <si>
    <t>CID004186</t>
  </si>
  <si>
    <t>Yunnan Copper</t>
  </si>
  <si>
    <t>Kunming</t>
  </si>
  <si>
    <t>YUNNAN COPPER co., ltd</t>
    <phoneticPr fontId="84" type="noConversion"/>
  </si>
  <si>
    <t>zqb@yunnancopper.com</t>
    <phoneticPr fontId="84" type="noConversion"/>
  </si>
  <si>
    <t>普朗铜矿</t>
    <phoneticPr fontId="113"/>
  </si>
  <si>
    <t>Guangdong Fangyuan New Materials Group Co., Ltd.</t>
    <phoneticPr fontId="84" type="noConversion"/>
  </si>
  <si>
    <t>fyhb@fangyuan-group.com</t>
    <phoneticPr fontId="84" type="noConversion"/>
  </si>
  <si>
    <t>jinchuan</t>
    <phoneticPr fontId="84" type="noConversion"/>
  </si>
  <si>
    <t>中国</t>
    <phoneticPr fontId="113"/>
  </si>
  <si>
    <t>云南迪庆</t>
    <phoneticPr fontId="113"/>
  </si>
  <si>
    <t>金川镍矿</t>
    <phoneticPr fontId="84" type="noConversion"/>
  </si>
  <si>
    <t>中国甘肃金川</t>
  </si>
  <si>
    <t>ALLEN CREATIONS CORP.</t>
    <phoneticPr fontId="84" type="noConversion"/>
  </si>
  <si>
    <t>No. 36, Lane 243, ZunSian Street, Beitou, Taipei, Taiwan</t>
    <phoneticPr fontId="84" type="noConversion"/>
  </si>
  <si>
    <t>allenkj.yeh@msa.hinet.net</t>
    <phoneticPr fontId="84" type="noConversion"/>
  </si>
  <si>
    <t>02-2820-3786</t>
    <phoneticPr fontId="84" type="noConversion"/>
  </si>
  <si>
    <t xml:space="preserve">Allen </t>
    <phoneticPr fontId="84" type="noConversion"/>
  </si>
  <si>
    <t>Allen</t>
    <phoneticPr fontId="84" type="noConversion"/>
  </si>
  <si>
    <t>02-28203786</t>
    <phoneticPr fontId="84" type="noConversion"/>
  </si>
  <si>
    <t>www.allenkj.com.tw</t>
    <phoneticPr fontId="84" type="noConversion"/>
  </si>
  <si>
    <t xml:space="preserve">Modular Jack </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</si>
</sst>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33">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新細明體"/>
      <family val="1"/>
      <scheme val="major"/>
    </font>
    <font>
      <sz val="12"/>
      <color rgb="FF3C4043"/>
      <name val="Arial"/>
      <family val="2"/>
    </font>
    <font>
      <sz val="11"/>
      <name val="ＭＳ Ｐゴシック"/>
      <family val="2"/>
      <charset val="128"/>
    </font>
    <font>
      <sz val="11"/>
      <color rgb="FFFF0000"/>
      <name val="맑은 고딕"/>
      <family val="2"/>
      <charset val="129"/>
    </font>
    <font>
      <sz val="11"/>
      <name val="맑은 고딕"/>
      <family val="2"/>
      <charset val="129"/>
    </font>
    <font>
      <sz val="6"/>
      <name val="新細明體"/>
      <family val="3"/>
      <charset val="128"/>
      <scheme val="minor"/>
    </font>
    <font>
      <sz val="9"/>
      <name val="細明體"/>
      <family val="3"/>
      <charset val="136"/>
    </font>
    <font>
      <sz val="10"/>
      <name val="宋体"/>
      <charset val="134"/>
    </font>
    <font>
      <sz val="7"/>
      <color rgb="FF000000"/>
      <name val="Arial"/>
      <family val="2"/>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5">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0" fontId="132" fillId="0" borderId="46" xfId="0" applyFont="1" applyBorder="1" applyAlignment="1" applyProtection="1">
      <alignment horizontal="left" vertical="center" wrapText="1"/>
      <protection locked="0"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31" applyNumberFormat="1" applyFill="1" applyBorder="1" applyAlignment="1" applyProtection="1">
      <alignment horizontal="center" vertical="center" wrapText="1"/>
      <protection locked="0"/>
    </xf>
    <xf numFmtId="49" fontId="114" fillId="45" borderId="11" xfId="831" applyNumberFormat="1" applyFill="1" applyBorder="1" applyAlignment="1" applyProtection="1">
      <alignment horizontal="center" vertical="center" wrapText="1"/>
      <protection locked="0"/>
    </xf>
    <xf numFmtId="49" fontId="114" fillId="45" borderId="33" xfId="831" applyNumberFormat="1" applyFill="1" applyBorder="1" applyAlignment="1" applyProtection="1">
      <alignment horizontal="center" vertical="center" wrapText="1"/>
      <protection locked="0"/>
    </xf>
    <xf numFmtId="181" fontId="17" fillId="45" borderId="31" xfId="0" applyNumberFormat="1" applyFont="1" applyFill="1" applyBorder="1" applyAlignment="1" applyProtection="1">
      <alignment horizontal="left" wrapText="1"/>
      <protection locked="0"/>
    </xf>
    <xf numFmtId="181"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Accent1 2" xfId="6"/>
    <cellStyle name="20% - Accent1 2 2" xfId="596"/>
    <cellStyle name="20% - Accent1 2 2 2" xfId="759"/>
    <cellStyle name="20% - Accent1 2 3" xfId="712"/>
    <cellStyle name="20% - Accent1 3" xfId="806"/>
    <cellStyle name="20% - Accent2 2" xfId="7"/>
    <cellStyle name="20% - Accent2 2 2" xfId="597"/>
    <cellStyle name="20% - Accent2 2 2 2" xfId="760"/>
    <cellStyle name="20% - Accent2 2 3" xfId="713"/>
    <cellStyle name="20% - Accent2 3" xfId="809"/>
    <cellStyle name="20% - Accent3 2" xfId="8"/>
    <cellStyle name="20% - Accent3 2 2" xfId="598"/>
    <cellStyle name="20% - Accent3 2 2 2" xfId="761"/>
    <cellStyle name="20% - Accent3 2 3" xfId="714"/>
    <cellStyle name="20% - Accent3 3" xfId="812"/>
    <cellStyle name="20% - Accent4 2" xfId="9"/>
    <cellStyle name="20% - Accent4 2 2" xfId="599"/>
    <cellStyle name="20% - Accent4 2 2 2" xfId="762"/>
    <cellStyle name="20% - Accent4 2 3" xfId="715"/>
    <cellStyle name="20% - Accent4 3" xfId="815"/>
    <cellStyle name="20% - Accent5 2" xfId="10"/>
    <cellStyle name="20% - Accent5 2 2" xfId="600"/>
    <cellStyle name="20% - Accent5 2 2 2" xfId="763"/>
    <cellStyle name="20% - Accent5 2 3" xfId="716"/>
    <cellStyle name="20% - Accent5 3" xfId="818"/>
    <cellStyle name="20% - Accent6 2" xfId="11"/>
    <cellStyle name="20% - Accent6 2 2" xfId="601"/>
    <cellStyle name="20% - Accent6 2 2 2" xfId="764"/>
    <cellStyle name="20% - Accent6 2 3" xfId="717"/>
    <cellStyle name="20% - Accent6 3" xfId="821"/>
    <cellStyle name="20% - 輔色1" xfId="687" builtinId="30" customBuiltin="1"/>
    <cellStyle name="20% - 輔色2" xfId="691" builtinId="34" customBuiltin="1"/>
    <cellStyle name="20% - 輔色3" xfId="695" builtinId="38" customBuiltin="1"/>
    <cellStyle name="20% - 輔色4" xfId="699" builtinId="42" customBuiltin="1"/>
    <cellStyle name="20% - 輔色5" xfId="703" builtinId="46" customBuiltin="1"/>
    <cellStyle name="20% - 輔色6" xfId="707" builtinId="50" customBuiltin="1"/>
    <cellStyle name="40% - Accent1 2" xfId="12"/>
    <cellStyle name="40% - Accent1 2 2" xfId="602"/>
    <cellStyle name="40% - Accent1 2 2 2" xfId="765"/>
    <cellStyle name="40% - Accent1 2 3" xfId="718"/>
    <cellStyle name="40% - Accent1 3" xfId="807"/>
    <cellStyle name="40% - Accent2 2" xfId="13"/>
    <cellStyle name="40% - Accent2 2 2" xfId="603"/>
    <cellStyle name="40% - Accent2 2 2 2" xfId="766"/>
    <cellStyle name="40% - Accent2 2 3" xfId="719"/>
    <cellStyle name="40% - Accent2 3" xfId="810"/>
    <cellStyle name="40% - Accent3 2" xfId="14"/>
    <cellStyle name="40% - Accent3 2 2" xfId="604"/>
    <cellStyle name="40% - Accent3 2 2 2" xfId="767"/>
    <cellStyle name="40% - Accent3 2 3" xfId="720"/>
    <cellStyle name="40% - Accent3 3" xfId="813"/>
    <cellStyle name="40% - Accent4 2" xfId="15"/>
    <cellStyle name="40% - Accent4 2 2" xfId="605"/>
    <cellStyle name="40% - Accent4 2 2 2" xfId="768"/>
    <cellStyle name="40% - Accent4 2 3" xfId="721"/>
    <cellStyle name="40% - Accent4 3" xfId="816"/>
    <cellStyle name="40% - Accent5 2" xfId="16"/>
    <cellStyle name="40% - Accent5 2 2" xfId="606"/>
    <cellStyle name="40% - Accent5 2 2 2" xfId="769"/>
    <cellStyle name="40% - Accent5 2 3" xfId="722"/>
    <cellStyle name="40% - Accent5 3" xfId="819"/>
    <cellStyle name="40% - Accent6 2" xfId="17"/>
    <cellStyle name="40% - Accent6 2 2" xfId="607"/>
    <cellStyle name="40% - Accent6 2 2 2" xfId="770"/>
    <cellStyle name="40% - Accent6 2 3" xfId="723"/>
    <cellStyle name="40% - Accent6 3" xfId="822"/>
    <cellStyle name="40% - 輔色1" xfId="688" builtinId="31" customBuiltin="1"/>
    <cellStyle name="40% - 輔色2" xfId="692" builtinId="35" customBuiltin="1"/>
    <cellStyle name="40% - 輔色3" xfId="696" builtinId="39" customBuiltin="1"/>
    <cellStyle name="40% - 輔色4" xfId="700" builtinId="43" customBuiltin="1"/>
    <cellStyle name="40% - 輔色5" xfId="704" builtinId="47" customBuiltin="1"/>
    <cellStyle name="40% - 輔色6" xfId="708" builtinId="51" customBuiltin="1"/>
    <cellStyle name="60% - Accent1 2" xfId="18"/>
    <cellStyle name="60% - Accent1 2 2" xfId="608"/>
    <cellStyle name="60% - Accent1 3" xfId="808"/>
    <cellStyle name="60% - Accent2 2" xfId="19"/>
    <cellStyle name="60% - Accent2 2 2" xfId="609"/>
    <cellStyle name="60% - Accent2 3" xfId="811"/>
    <cellStyle name="60% - Accent3 2" xfId="20"/>
    <cellStyle name="60% - Accent3 2 2" xfId="610"/>
    <cellStyle name="60% - Accent3 3" xfId="814"/>
    <cellStyle name="60% - Accent4 2" xfId="21"/>
    <cellStyle name="60% - Accent4 2 2" xfId="611"/>
    <cellStyle name="60% - Accent4 3" xfId="817"/>
    <cellStyle name="60% - Accent5 2" xfId="22"/>
    <cellStyle name="60% - Accent5 2 2" xfId="612"/>
    <cellStyle name="60% - Accent5 3" xfId="820"/>
    <cellStyle name="60% - Accent6 2" xfId="23"/>
    <cellStyle name="60% - Accent6 2 2" xfId="613"/>
    <cellStyle name="60% - Accent6 3" xfId="823"/>
    <cellStyle name="60% - 輔色1" xfId="689" builtinId="32" customBuiltin="1"/>
    <cellStyle name="60% - 輔色2" xfId="693" builtinId="36" customBuiltin="1"/>
    <cellStyle name="60% - 輔色3" xfId="697" builtinId="40" customBuiltin="1"/>
    <cellStyle name="60% - 輔色4" xfId="701" builtinId="44" customBuiltin="1"/>
    <cellStyle name="60% - 輔色5" xfId="705" builtinId="48" customBuiltin="1"/>
    <cellStyle name="60% - 輔色6" xfId="709" builtinId="52" customBuiltin="1"/>
    <cellStyle name="Accent1 2" xfId="24"/>
    <cellStyle name="Accent1 2 2" xfId="614"/>
    <cellStyle name="Accent2 2" xfId="25"/>
    <cellStyle name="Accent2 2 2" xfId="615"/>
    <cellStyle name="Accent3 2" xfId="26"/>
    <cellStyle name="Accent3 2 2" xfId="616"/>
    <cellStyle name="Accent4 2" xfId="27"/>
    <cellStyle name="Accent4 2 2" xfId="617"/>
    <cellStyle name="Accent5 2" xfId="28"/>
    <cellStyle name="Accent5 2 2" xfId="618"/>
    <cellStyle name="Accent6 2" xfId="29"/>
    <cellStyle name="Accent6 2 2" xfId="619"/>
    <cellStyle name="Bad 2" xfId="30"/>
    <cellStyle name="Bad 2 2" xfId="620"/>
    <cellStyle name="Bad 3" xfId="31"/>
    <cellStyle name="Bad 3 2" xfId="621"/>
    <cellStyle name="Calculation 2" xfId="32"/>
    <cellStyle name="Calculation 2 2" xfId="622"/>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4"/>
    <cellStyle name="Heading 1 2" xfId="488"/>
    <cellStyle name="Heading 2 2" xfId="489"/>
    <cellStyle name="Heading 2 2 2" xfId="625"/>
    <cellStyle name="Heading 3 2" xfId="490"/>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2" xfId="499"/>
    <cellStyle name="Input 2 2" xfId="632"/>
    <cellStyle name="Linked Cell 2" xfId="500"/>
    <cellStyle name="Neutral 2" xfId="501"/>
    <cellStyle name="Neutral 2 2" xfId="633"/>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2" xfId="588"/>
    <cellStyle name="Total 2" xfId="589"/>
    <cellStyle name="Warning Text 2" xfId="590"/>
    <cellStyle name="一般" xfId="0" builtinId="0"/>
    <cellStyle name="一般 7" xfId="592"/>
    <cellStyle name="中等" xfId="677" builtinId="28" customBuiltin="1"/>
    <cellStyle name="合計" xfId="685" builtinId="25" customBuiltin="1"/>
    <cellStyle name="好" xfId="675" builtinId="26" customBuiltin="1"/>
    <cellStyle name="計算方式" xfId="680" builtinId="22" customBuiltin="1"/>
    <cellStyle name="連結的儲存格" xfId="681" builtinId="24" customBuiltin="1"/>
    <cellStyle name="超連結" xfId="831" builtinId="8"/>
    <cellStyle name="說明文字" xfId="684" builtinId="53" customBuiltin="1"/>
    <cellStyle name="輔色1" xfId="686" builtinId="29" customBuiltin="1"/>
    <cellStyle name="輔色2" xfId="690" builtinId="33" customBuiltin="1"/>
    <cellStyle name="輔色3" xfId="694" builtinId="37" customBuiltin="1"/>
    <cellStyle name="輔色4" xfId="698" builtinId="41" customBuiltin="1"/>
    <cellStyle name="輔色5" xfId="702" builtinId="45" customBuiltin="1"/>
    <cellStyle name="輔色6" xfId="706" builtinId="49" customBuiltin="1"/>
    <cellStyle name="標準 2" xfId="593"/>
    <cellStyle name="標準 2 2" xfId="594"/>
    <cellStyle name="標準 2 3" xfId="595"/>
    <cellStyle name="標題" xfId="670" builtinId="15" customBuiltin="1"/>
    <cellStyle name="標題 1" xfId="671" builtinId="16" customBuiltin="1"/>
    <cellStyle name="標題 2" xfId="672" builtinId="17" customBuiltin="1"/>
    <cellStyle name="標題 3" xfId="673" builtinId="18" customBuiltin="1"/>
    <cellStyle name="標題 4" xfId="674" builtinId="19" customBuiltin="1"/>
    <cellStyle name="輸入" xfId="678" builtinId="20" customBuiltin="1"/>
    <cellStyle name="輸出" xfId="679" builtinId="21" customBuiltin="1"/>
    <cellStyle name="檢查儲存格" xfId="682" builtinId="23" customBuiltin="1"/>
    <cellStyle name="壞" xfId="676" builtinId="27" customBuiltin="1"/>
    <cellStyle name="警告文字" xfId="683" builtinId="11" customBuiltin="1"/>
    <cellStyle name="표준 2" xfId="591"/>
  </cellStyles>
  <dxfs count="345">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ill>
        <patternFill>
          <bgColor theme="0" tint="-0.3498947111423078"/>
        </patternFill>
      </fill>
    </dxf>
    <dxf>
      <font>
        <color indexed="10"/>
      </font>
    </dxf>
    <dxf>
      <fill>
        <patternFill>
          <bgColor indexed="13"/>
        </patternFill>
      </fill>
    </dxf>
    <dxf>
      <fill>
        <patternFill>
          <bgColor theme="0" tint="-0.499984740745262"/>
        </patternFill>
      </fill>
    </dxf>
    <dxf>
      <fill>
        <patternFill>
          <bgColor indexed="13"/>
        </patternFill>
      </fill>
    </dxf>
    <dxf>
      <font>
        <color auto="1"/>
      </font>
      <fill>
        <patternFill>
          <bgColor indexed="1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xmlns=""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xmlns=""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xmlns=""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xmlns=""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36039;&#26009;&#24235;-&#25215;&#35469;&#36039;&#26009;\&#21508;&#39006;&#20445;&#35657;&#20989;(SJC&#26684;&#24335;&#25110;&#36890;&#29992;&#30340;)\&#20844;&#21496;&#20844;&#29256;&#20445;&#35657;&#20989;(&#33258;&#34892;&#35079;&#35069;&#20351;&#29992;)\98-RMI_EMRT_2.0-(Cobalt-Mica-Copper-Graphite-Lithium-Nickel)\RMI_EMRT_1.3-(SJ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allsun.com.tw/" TargetMode="External"/><Relationship Id="rId2" Type="http://schemas.openxmlformats.org/officeDocument/2006/relationships/hyperlink" Target="mailto:allenkj.yeh@msa.hinet.net" TargetMode="External"/><Relationship Id="rId1" Type="http://schemas.openxmlformats.org/officeDocument/2006/relationships/hyperlink" Target="mailto:allenkj.yeh@msa.hinet.net"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workbookViewId="0"/>
  </sheetViews>
  <sheetFormatPr defaultColWidth="9" defaultRowHeight="12.6"/>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 网站：(http://www.responsiblemineralsinitiative.org/)</v>
      </c>
      <c r="B1" s="179"/>
    </row>
    <row r="2" spans="1:2" ht="16.2">
      <c r="A2" s="94" t="str">
        <f ca="1">OFFSET(L!$C$1,MATCH("Instructions"&amp;ADDRESS(ROW(),COLUMN(),4),L!$A:$A,0)-1,SL,,)</f>
        <v>介绍</v>
      </c>
      <c r="B2" s="179"/>
    </row>
    <row r="3" spans="1:2" ht="168.75" customHeight="1">
      <c r="A3" s="93"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79"/>
    </row>
    <row r="4" spans="1:2" ht="16.5" customHeight="1">
      <c r="A4" s="218"/>
      <c r="B4" s="179"/>
    </row>
    <row r="5" spans="1:2" ht="42" customHeight="1">
      <c r="A5" s="219" t="str">
        <f ca="1">OFFSET(L!$C$1,MATCH("Instructions"&amp;ADDRESS(ROW(),COLUMN(),4),L!$A:$A,0)-1,SL,,)</f>
        <v>公司资料填写说明（第7-26行）。只限英文作答</v>
      </c>
      <c r="B5" s="179"/>
    </row>
    <row r="6" spans="1:2" ht="35.25" customHeight="1">
      <c r="A6" s="94" t="str">
        <f ca="1">OFFSET(L!$C$1,MATCH("Instructions"&amp;ADDRESS(ROW(),COLUMN(),4),L!$A:$A,0)-1,SL,,)</f>
        <v>注：带星号（*）的栏目必须填写</v>
      </c>
      <c r="B6" s="179"/>
    </row>
    <row r="7" spans="1:2" ht="48" customHeight="1">
      <c r="A7" s="197" t="str">
        <f ca="1">OFFSET(L!$C$1,MATCH("Instructions"&amp;ADDRESS(ROW(),COLUMN(),4),L!$A:$A,0)-1,SL,,)</f>
        <v>1. 插入贵公司的法定名称。请不要使用缩写。
在此字段中，您可以选择添加其他商业名称、营业名称等。此栏必须填写。</v>
      </c>
      <c r="B7" s="179"/>
    </row>
    <row r="8" spans="1:2" ht="259.2">
      <c r="A8" s="197"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179"/>
    </row>
    <row r="9" spans="1:2" ht="64.8">
      <c r="A9" s="197" t="str">
        <f ca="1">OFFSET(L!$C$1,MATCH("Instructions"&amp;ADDRESS(ROW(),COLUMN(),4),L!$A:$A,0)-1,SL,,)</f>
        <v>3. 决定贵公司的矿产申报范围。这些字段包含六种 EMRT 矿物。要从声明中删除某种矿物，用户可选择“Delete [Mineral]”。提出请求的公司必须说明哪些矿产属于申报范围。问题 1 和 2 会自动填充的矿产。
这是必填项。</v>
      </c>
      <c r="B9" s="179"/>
    </row>
    <row r="10" spans="1:2" ht="34.5" customHeight="1">
      <c r="A10" s="93" t="str">
        <f ca="1">OFFSET(L!$C$1,MATCH("Instructions"&amp;ADDRESS(ROW(),COLUMN(),4),L!$A:$A,0)-1,SL,,)</f>
        <v>4. 输入贵公司的唯一识别序号或编号
（DUNS号码，VAT号码，客户特定识别码等）</v>
      </c>
      <c r="B10" s="179"/>
    </row>
    <row r="11" spans="1:2" ht="20.25" customHeight="1">
      <c r="A11" s="93" t="str">
        <f ca="1">OFFSET(L!$C$1,MATCH("Instructions"&amp;ADDRESS(ROW(),COLUMN(),4),L!$A:$A,0)-1,SL,,)</f>
        <v>5. 输入唯一识别序号或编号的出处 （如“DUNS”，“VAT”，“客户”等）</v>
      </c>
      <c r="B11" s="179"/>
    </row>
    <row r="12" spans="1:2" ht="20.25" customHeight="1">
      <c r="A12" s="93" t="str">
        <f ca="1">OFFSET(L!$C$1,MATCH("Instructions"&amp;ADDRESS(ROW(),COLUMN(),4),L!$A:$A,0)-1,SL,,)</f>
        <v>6. 插入贵公司的完整地址（街道、城市、州、国家或地区、邮政编码）。此为必填字段。</v>
      </c>
      <c r="B12" s="179"/>
    </row>
    <row r="13" spans="1:2" ht="35.25" customHeight="1">
      <c r="A13" s="93" t="str">
        <f ca="1">OFFSET(L!$C$1,MATCH("Instructions"&amp;ADDRESS(ROW(),COLUMN(),4),L!$A:$A,0)-1,SL,,)</f>
        <v>7. 插入与申报信息内容相关的联系人姓名。
此栏必须填写。</v>
      </c>
      <c r="B13" s="179"/>
    </row>
    <row r="14" spans="1:2" ht="33" customHeight="1">
      <c r="A14" s="93" t="str">
        <f ca="1">OFFSET(L!$C$1,MATCH("Instructions"&amp;ADDRESS(ROW(),COLUMN(),4),L!$A:$A,0)-1,SL,,)</f>
        <v>8. 插入联系人的电子邮件地址。如果没有电子邮件地址，请说明“无”或“不适用”。如留空此字段，会导致此表格出错。此为必填字段。</v>
      </c>
      <c r="B14" s="179"/>
    </row>
    <row r="15" spans="1:2" ht="20.25" customHeight="1">
      <c r="A15" s="93" t="str">
        <f ca="1">OFFSET(L!$C$1,MATCH("Instructions"&amp;ADDRESS(ROW(),COLUMN(),4),L!$A:$A,0)-1,SL,,)</f>
        <v>9. 插入联系人的电话号码。此栏必须填写。</v>
      </c>
      <c r="B15" s="179"/>
    </row>
    <row r="16" spans="1:2" ht="49.5" customHeight="1">
      <c r="A16" s="93" t="str">
        <f ca="1">OFFSET(L!$C$1,MATCH("Instructions"&amp;ADDRESS(ROW(),COLUMN(),4),L!$A:$A,0)-1,SL,,)</f>
        <v>10. 插入负责申报信息内容的人的姓名。
授权人可能是另一人而非联系人。使用“相
同”字眼或类似认定以提供授权人的姓名是不正确的。此栏必须填写。</v>
      </c>
      <c r="B16" s="179"/>
    </row>
    <row r="17" spans="1:2" ht="32.25" customHeight="1">
      <c r="A17" s="93" t="str">
        <f ca="1">OFFSET(L!$C$1,MATCH("Instructions"&amp;ADDRESS(ROW(),COLUMN(),4),L!$A:$A,0)-1,SL,,)</f>
        <v>11. 输入授权人的职位。 此为选填字段。</v>
      </c>
      <c r="B17" s="179"/>
    </row>
    <row r="18" spans="1:2" ht="32.4">
      <c r="A18" s="93" t="str">
        <f ca="1">OFFSET(L!$C$1,MATCH("Instructions"&amp;ADDRESS(ROW(),COLUMN(),4),L!$A:$A,0)-1,SL,,)</f>
        <v>12. 插入授权人的电子邮件地址。
如果电子邮件地址不可用，说明“不可用”或“n/a”。空白字段可能导致表格填写错误。此栏必须填写。</v>
      </c>
      <c r="B18" s="179"/>
    </row>
    <row r="19" spans="1:2" ht="31.5" customHeight="1">
      <c r="A19" s="93" t="str">
        <f ca="1">OFFSET(L!$C$1,MATCH("Instructions"&amp;ADDRESS(ROW(),COLUMN(),4),L!$A:$A,0)-1,SL,,)</f>
        <v>13. 插入授权人的电话号码。此字段自由选择填写。</v>
      </c>
      <c r="B19" s="179"/>
    </row>
    <row r="20" spans="1:2" ht="35.4" customHeight="1">
      <c r="A20" s="93" t="str">
        <f ca="1">OFFSET(L!$C$1,MATCH("Instructions"&amp;ADDRESS(ROW(),COLUMN(),4),L!$A:$A,0)-1,SL,,)</f>
        <v>14. 请使用以下格式输入表格填写完毕的
日期：年—月—日。此栏必须填写。</v>
      </c>
      <c r="B20" s="179"/>
    </row>
    <row r="21" spans="1:2" ht="40.5" customHeight="1">
      <c r="A21" s="93" t="str">
        <f ca="1">OFFSET(L!$C$1,MATCH("Instructions"&amp;ADDRESS(ROW(),COLUMN(),4),L!$A:$A,0)-1,SL,,)</f>
        <v>15. 申报人应按“公司名-年月日.xlsx”
格式来命名并存档本报告。（日期格式为年-月-日）</v>
      </c>
      <c r="B21" s="179"/>
    </row>
    <row r="22" spans="1:2" ht="17.399999999999999" customHeight="1">
      <c r="A22" s="218"/>
      <c r="B22" s="179"/>
    </row>
    <row r="23" spans="1:2" ht="42.75" customHeight="1">
      <c r="A23" s="94" t="str">
        <f ca="1">OFFSET(L!$C$1,MATCH("Instructions"&amp;ADDRESS(ROW(),COLUMN(),4),L!$A:$A,0)-1,SL,,)</f>
        <v>六个申报范围问题的答复说明（第 28 - 107 行）。
仅以英文提供答复</v>
      </c>
      <c r="B23" s="179"/>
    </row>
    <row r="24" spans="1:2" ht="57.75" customHeight="1">
      <c r="A24" s="94"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179"/>
    </row>
    <row r="25" spans="1:2" ht="30.75" customHeight="1">
      <c r="A25" s="94" t="str">
        <f ca="1">OFFSET(L!$C$1,MATCH("Instructions"&amp;ADDRESS(ROW(),COLUMN(),4),L!$A:$A,0)-1,SL,,)</f>
        <v>按要求在备注部分提供备注来进一步说明您的答复。</v>
      </c>
      <c r="B25" s="179"/>
    </row>
    <row r="26" spans="1:2" ht="46.5" customHeight="1">
      <c r="A26" s="94"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179"/>
    </row>
    <row r="27" spans="1:2" ht="81">
      <c r="A27" s="93"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179"/>
    </row>
    <row r="28" spans="1:2" ht="36" customHeight="1">
      <c r="A28" s="93" t="str">
        <f ca="1">OFFSET(L!$C$1,MATCH("Instructions"&amp;ADDRESS(ROW(),COLUMN(),4),L!$A:$A,0)-1,SL,,)</f>
        <v>部分公司可能要求给出“否”答复的证据，这些证据应当输入备注字段。</v>
      </c>
      <c r="B28" s="179"/>
    </row>
    <row r="29" spans="1:2" ht="97.2">
      <c r="A29" s="93"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179"/>
    </row>
    <row r="30" spans="1:2" ht="81">
      <c r="A30" s="93"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179"/>
    </row>
    <row r="31" spans="1:2" ht="97.2">
      <c r="A31" s="93"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179"/>
    </row>
    <row r="32" spans="1:2" ht="178.2">
      <c r="A32" s="93"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179"/>
    </row>
    <row r="33" spans="1:2" ht="32.4">
      <c r="A33" s="93"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179"/>
    </row>
    <row r="34" spans="1:2" ht="32.4">
      <c r="A34" s="93"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179"/>
    </row>
    <row r="35" spans="1:2" ht="16.2">
      <c r="A35" s="228"/>
      <c r="B35" s="179"/>
    </row>
    <row r="36" spans="1:2" ht="68.400000000000006" customHeight="1">
      <c r="A36" s="219" t="str">
        <f ca="1">OFFSET(L!$C$1,MATCH("Instructions"&amp;ADDRESS(ROW(),COLUMN(),4),L!$A:$A,0)-1,SL,,)</f>
        <v>问题 A – G 回答说明（113 - 137 行）。如果为指定矿产回答问题 1 和 2 的答复为“是”，则必须回答问题 A 到 G。
仅以英文提供答复。</v>
      </c>
      <c r="B36" s="179"/>
    </row>
    <row r="37" spans="1:2" ht="97.2">
      <c r="A37" s="219"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179"/>
    </row>
    <row r="38" spans="1:2" ht="16.2">
      <c r="A38" s="93" t="str">
        <f ca="1">OFFSET(L!$C$1,MATCH("Instructions"&amp;ADDRESS(ROW(),COLUMN(),4),L!$A:$A,0)-1,SL,,)</f>
        <v>A. 此申报是为披露公司是否具有可公开查阅的负责任矿物采购政策。以“是”或“否”来答复此问题。</v>
      </c>
      <c r="B38" s="179"/>
    </row>
    <row r="39" spans="1:2" ht="16.2">
      <c r="A39" s="93" t="str">
        <f ca="1">OFFSET(L!$C$1,MATCH("Instructions"&amp;ADDRESS(ROW(),COLUMN(),4),L!$A:$A,0)-1,SL,,)</f>
        <v>B. 此申报是为披露公司的负责任矿物采购政策是否可在公司网站上获取。以“是”或“否”来答复此问题。如果答案为“是”，请在备注字段中填写 URL。此字段必须填写。</v>
      </c>
      <c r="B39" s="179"/>
    </row>
    <row r="40" spans="1:2" ht="32.4">
      <c r="A40" s="93"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179"/>
    </row>
    <row r="41" spans="1:2" ht="64.8">
      <c r="A41" s="93"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179"/>
    </row>
    <row r="42" spans="1:2" ht="129.6">
      <c r="A42" s="93"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179"/>
    </row>
    <row r="43" spans="1:2" ht="145.80000000000001">
      <c r="A43" s="93"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179"/>
    </row>
    <row r="44" spans="1:2" ht="32.4">
      <c r="A44" s="93" t="str">
        <f ca="1">OFFSET(L!$C$1,MATCH("Instructions"&amp;ADDRESS(ROW(),COLUMN(),4),L!$A:$A,0)-1,SL,,)</f>
        <v>G. 此问题是要披露公司的审核流程是否
包括纠正措施管理。以“是”或“否”来答复此问题。须在问题备注字段记录备注。此栏必须填写。</v>
      </c>
      <c r="B44" s="179"/>
    </row>
    <row r="45" spans="1:2" ht="15.9" customHeight="1">
      <c r="A45" s="218"/>
      <c r="B45" s="179"/>
    </row>
    <row r="46" spans="1:2" ht="48.6">
      <c r="A46" s="94" t="str">
        <f ca="1">OFFSET(L!$C$1,MATCH("Instructions"&amp;ADDRESS(ROW(),COLUMN(),4),L!$A:$A,0)-1,SL,,)</f>
        <v>冶炼厂名单工作表的填写说明。只限英文作答
注：带星号（*）列表示此区域必须填写。</v>
      </c>
      <c r="B46" s="179"/>
    </row>
    <row r="47" spans="1:2" ht="63.75" customHeight="1">
      <c r="A47" s="94"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179"/>
    </row>
    <row r="48" spans="1:2" ht="51.9" customHeight="1">
      <c r="A48" s="93" t="str">
        <f ca="1">OFFSET(L!$C$1,MATCH("Instructions"&amp;ADDRESS(ROW(),COLUMN(),4),L!$A:$A,0)-1,SL,,)</f>
        <v>1. 冶炼厂识别输入列－如果您知道冶炼厂
识别号码，则在 A 列输入号码（B、C、D、
E、F、G、I 和 J 列将自动填入）。A 列不会自动填入。</v>
      </c>
      <c r="B48" s="179"/>
    </row>
    <row r="49" spans="1:2" ht="43.5" customHeight="1">
      <c r="A49" s="93" t="str">
        <f ca="1">OFFSET(L!$C$1,MATCH("Instructions"&amp;ADDRESS(ROW(),COLUMN(),4),L!$A:$A,0)-1,SL,,)</f>
        <v>2. 金属（*）- 在下拉菜单中选择
正在录入信息的冶炼厂所提炼的金属。仅当问题 1 和问题 2 中关于指定矿产的回答为“是”时，才会出现金属。此栏必须填写。</v>
      </c>
      <c r="B49" s="179"/>
    </row>
    <row r="50" spans="1:2" ht="97.2">
      <c r="A50" s="93"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79"/>
    </row>
    <row r="51" spans="1:2" ht="48.6">
      <c r="A51" s="93" t="str">
        <f ca="1">OFFSET(L!$C$1,MATCH("Instructions"&amp;ADDRESS(ROW(),COLUMN(),4),L!$A:$A,0)-1,SL,,)</f>
        <v>4. 冶炼厂名称 (1)- 如果在 C 列选择了
“冶炼厂未列出”，则填入冶炼厂名称。当在 C 列选择了冶炼厂名称后，
此字段将自动填充。此字段必须填写。</v>
      </c>
      <c r="B51" s="179"/>
    </row>
    <row r="52" spans="1:2" ht="45.75" customHeight="1">
      <c r="A52" s="93" t="str">
        <f ca="1">OFFSET(L!$C$1,MATCH("Instructions"&amp;ADDRESS(ROW(),COLUMN(),4),L!$A:$A,0)-1,SL,,)</f>
        <v>5. 冶炼厂所在国家 (*) - 当在 C 列选择了
冶炼厂名称，此字段将自动填充。如果在 C 列选择了“冶炼厂未列出”，则使用下拉菜单选择冶炼厂的国家位置。此栏必须填写。</v>
      </c>
      <c r="B52" s="179"/>
    </row>
    <row r="53" spans="1:2" ht="48.6">
      <c r="A53" s="93"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79"/>
    </row>
    <row r="54" spans="1:2" ht="48.6">
      <c r="A54" s="93" t="str">
        <f ca="1">OFFSET(L!$C$1,MATCH("Instructions"&amp;ADDRESS(ROW(),COLUMN(),4),L!$A:$A,0)-1,SL,,)</f>
        <v xml:space="preserve">7. 冶炼厂识别号码 -  F 列包括所有的
冶炼厂识别号码。如果在 C 列中选出冶炼厂
名称，此栏会自动填入。 </v>
      </c>
      <c r="B54" s="179"/>
    </row>
    <row r="55" spans="1:2" ht="35.4" customHeight="1">
      <c r="A55" s="93" t="str">
        <f ca="1">OFFSET(L!$C$1,MATCH("Instructions"&amp;ADDRESS(ROW(),COLUMN(),4),L!$A:$A,0)-1,SL,,)</f>
        <v>8. 冶炼厂所在街道 - 提供冶炼厂所在街道的名称。</v>
      </c>
      <c r="B55" s="179"/>
    </row>
    <row r="56" spans="1:2" ht="16.2">
      <c r="A56" s="93" t="str">
        <f ca="1">OFFSET(L!$C$1,MATCH("Instructions"&amp;ADDRESS(ROW(),COLUMN(),4),L!$A:$A,0)-1,SL,,)</f>
        <v>9. 冶炼厂所在城市 - 提供冶炼厂所在城市的名称。</v>
      </c>
      <c r="B56" s="179"/>
    </row>
    <row r="57" spans="1:2" ht="33.9" customHeight="1">
      <c r="A57" s="93" t="str">
        <f ca="1">OFFSET(L!$C$1,MATCH("Instructions"&amp;ADDRESS(ROW(),COLUMN(),4),L!$A:$A,0)-1,SL,,)</f>
        <v>10. 冶炼厂地点： 州/省（如适用）- 提供冶炼厂所在的州/省。</v>
      </c>
      <c r="B57" s="179"/>
    </row>
    <row r="58" spans="1:2" ht="113.4">
      <c r="A58" s="93"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79"/>
    </row>
    <row r="59" spans="1:2" ht="32.4">
      <c r="A59" s="93"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79"/>
    </row>
    <row r="60" spans="1:2" ht="48.6">
      <c r="A60" s="93"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79"/>
    </row>
    <row r="61" spans="1:2" ht="48.6">
      <c r="A61" s="93"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79"/>
    </row>
    <row r="62" spans="1:2" ht="101.25" customHeight="1">
      <c r="A62" s="93" t="str">
        <f ca="1">OFFSET(L!$C$1,MATCH("Instructions"&amp;ADDRESS(ROW(),COLUMN(),4),L!$A:$A,0)-1,SL,,)</f>
        <v>15. 表明冶炼厂是否仅从回收料或报废料资源
中获取冶炼过程的来料。此问题自由选择答
复。本问题的允许答复有：
- 是
- 否
- 不知道</v>
      </c>
      <c r="B62" s="179"/>
    </row>
    <row r="63" spans="1:2" ht="48.6">
      <c r="A63" s="93" t="str">
        <f ca="1">OFFSET(L!$C$1,MATCH("Instructions"&amp;ADDRESS(ROW(),COLUMN(),4),L!$A:$A,0)-1,SL,,)</f>
        <v>16. 注释 - 用自由的格式的文字栏来输入
任何有关冶炼厂的意见。例如：冶炼厂正在被
YYY公司收购</v>
      </c>
      <c r="B63" s="179"/>
    </row>
    <row r="64" spans="1:2" ht="16.2">
      <c r="A64" s="218"/>
      <c r="B64" s="179"/>
    </row>
    <row r="65" spans="1:2" ht="16.2">
      <c r="A65" s="219" t="str">
        <f ca="1">OFFSET(L!$C$1,MATCH("Instructions"&amp;ADDRESS(ROW(),COLUMN(),4),L!$A:$A,0)-1,SL,,)</f>
        <v>矿厂列表选项卡的填写说明。请仅以英文作答。</v>
      </c>
      <c r="B65" s="179"/>
    </row>
    <row r="66" spans="1:2" ht="16.2">
      <c r="A66" s="93" t="str">
        <f ca="1">OFFSET(L!$C$1,MATCH("Instructions"&amp;ADDRESS(ROW(),COLUMN(),4),L!$A:$A,0)-1,SL,,)</f>
        <v>1. 金属 - 在下拉菜单中，选择正在输入信息的矿厂所提炼的金属。仅当问题 1 和问题 2 中关于指定矿产的回答为“是”时，才会出现金属。</v>
      </c>
      <c r="B66" s="179"/>
    </row>
    <row r="67" spans="1:2" ht="16.2">
      <c r="A67" s="93" t="str">
        <f ca="1">OFFSET(L!$C$1,MATCH("Instructions"&amp;ADDRESS(ROW(),COLUMN(),4),L!$A:$A,0)-1,SL,,)</f>
        <v>2. 从该矿厂采购的冶炼厂的名称 - 请尽可能填写从所列矿厂或矿场采购的冶炼厂的名称。</v>
      </c>
      <c r="B67" s="179"/>
    </row>
    <row r="68" spans="1:2" ht="16.2">
      <c r="A68" s="93" t="str">
        <f ca="1">OFFSET(L!$C$1,MATCH("Instructions"&amp;ADDRESS(ROW(),COLUMN(),4),L!$A:$A,0)-1,SL,,)</f>
        <v>3. 矿厂名称 - 提供矿厂的名称。</v>
      </c>
      <c r="B68" s="179"/>
    </row>
    <row r="69" spans="1:2" ht="16.2">
      <c r="A69" s="93"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179"/>
    </row>
    <row r="70" spans="1:2" ht="16.2">
      <c r="A70" s="93" t="str">
        <f ca="1">OFFSET(L!$C$1,MATCH("Instructions"&amp;ADDRESS(ROW(),COLUMN(),4),L!$A:$A,0)-1,SL,,)</f>
        <v>5. 矿厂识别号颁发者 - 这是 D 栏中输入的矿厂识别号的颁发者。</v>
      </c>
      <c r="B70" s="179"/>
    </row>
    <row r="71" spans="1:2" ht="16.2">
      <c r="A71" s="93" t="str">
        <f ca="1">OFFSET(L!$C$1,MATCH("Instructions"&amp;ADDRESS(ROW(),COLUMN(),4),L!$A:$A,0)-1,SL,,)</f>
        <v>6. 矿厂识别号颁发者 - 这是 D 栏中输入的矿厂识别号的颁发者。</v>
      </c>
      <c r="B71" s="179"/>
    </row>
    <row r="72" spans="1:2" ht="16.2">
      <c r="A72" s="93" t="str">
        <f ca="1">OFFSET(L!$C$1,MATCH("Instructions"&amp;ADDRESS(ROW(),COLUMN(),4),L!$A:$A,0)-1,SL,,)</f>
        <v>7. 矿厂所在街道 - 提供矿厂所在街道的名称。</v>
      </c>
      <c r="B72" s="179"/>
    </row>
    <row r="73" spans="1:2" ht="16.2">
      <c r="A73" s="93" t="str">
        <f ca="1">OFFSET(L!$C$1,MATCH("Instructions"&amp;ADDRESS(ROW(),COLUMN(),4),L!$A:$A,0)-1,SL,,)</f>
        <v>8. 矿厂所在城市 - 提供矿厂所在城市的名称。</v>
      </c>
      <c r="B73" s="179"/>
    </row>
    <row r="74" spans="1:2" ht="16.2">
      <c r="A74" s="93" t="str">
        <f ca="1">OFFSET(L!$C$1,MATCH("Instructions"&amp;ADDRESS(ROW(),COLUMN(),4),L!$A:$A,0)-1,SL,,)</f>
        <v>9. 矿厂地点：州/省（如适用）- 提供矿厂所在的州/省。</v>
      </c>
      <c r="B74" s="179"/>
    </row>
    <row r="75" spans="1:2" ht="64.8">
      <c r="A75" s="93"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179"/>
    </row>
    <row r="76" spans="1:2" ht="16.2">
      <c r="A76" s="93" t="str">
        <f ca="1">OFFSET(L!$C$1,MATCH("Instructions"&amp;ADDRESS(ROW(),COLUMN(),4),L!$A:$A,0)-1,SL,,)</f>
        <v>11. 矿厂联系人电子邮件 - 填写被确定为矿厂联系人的电子邮件。例如： John.Smith@MineXXX.com。填写此字段栏前，请阅读矿厂联系人姓名填写指引。</v>
      </c>
      <c r="B76" s="179"/>
    </row>
    <row r="77" spans="1:2" ht="32.4">
      <c r="A77" s="93"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179"/>
    </row>
    <row r="78" spans="1:2" ht="16.2">
      <c r="A78" s="93" t="str">
        <f ca="1">OFFSET(L!$C$1,MATCH("Instructions"&amp;ADDRESS(ROW(),COLUMN(),4),L!$A:$A,0)-1,SL,,)</f>
        <v>13. 注释 - 无格式限制的文字栏，可输入有关矿厂的任何意见。例如：矿厂正在被 YYY 公司收购</v>
      </c>
      <c r="B78" s="179"/>
    </row>
    <row r="79" spans="1:2" ht="16.2">
      <c r="A79" s="218"/>
      <c r="B79" s="179"/>
    </row>
    <row r="80" spans="1:2" ht="81">
      <c r="A80" s="219"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179"/>
    </row>
    <row r="81" spans="1:2" ht="16.2">
      <c r="A81" s="218"/>
      <c r="B81" s="179"/>
    </row>
    <row r="82" spans="1:2" ht="18" customHeight="1">
      <c r="A82" s="94" t="str">
        <f ca="1">OFFSET(L!$C$1,MATCH("Instructions"&amp;ADDRESS(ROW(),COLUMN(),4),L!$A:$A,0)-1,SL,,)</f>
        <v>条款和条件
如有异议，以英文版扩展矿产报告模板为准。</v>
      </c>
      <c r="B82" s="179"/>
    </row>
    <row r="83" spans="1:2" ht="64.8">
      <c r="A83" s="94"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179"/>
    </row>
    <row r="84" spans="1:2" ht="64.8">
      <c r="A84" s="94"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179"/>
    </row>
    <row r="85" spans="1:2" ht="32.4">
      <c r="A85" s="94"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179"/>
    </row>
    <row r="86" spans="1:2" ht="113.4">
      <c r="A86" s="94"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179"/>
    </row>
    <row r="87" spans="1:2" ht="32.4">
      <c r="A87" s="94"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179"/>
    </row>
    <row r="88" spans="1:2" ht="16.2">
      <c r="A88" s="94" t="str">
        <f ca="1">OFFSET(L!$C$1,MATCH("Instructions"&amp;ADDRESS(ROW(),COLUMN(),4),L!$A:$A,0)-1,SL,,)</f>
        <v>访问和使用此目录或任何工具以及考虑此目录和任何工具时，即表示该用户同意上述条款。</v>
      </c>
      <c r="B88" s="179"/>
    </row>
    <row r="89" spans="1:2" ht="16.2">
      <c r="A89" s="93" t="str">
        <f ca="1">OFFSET(L!$C$1,MATCH("General"&amp;"Cpy",L!$A:$A,0)-1,SL,,)</f>
        <v>© 2025 负责任矿物计划。保留所有权利。</v>
      </c>
      <c r="B89" s="179"/>
    </row>
    <row r="90" spans="1:2" ht="34.5" customHeight="1">
      <c r="A90" s="182" t="s">
        <v>0</v>
      </c>
      <c r="B90" s="178"/>
    </row>
    <row r="91" spans="1:2" ht="16.2">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67"/>
  <sheetViews>
    <sheetView zoomScaleNormal="100" workbookViewId="0">
      <selection activeCell="A2" sqref="A2"/>
    </sheetView>
  </sheetViews>
  <sheetFormatPr defaultColWidth="8.7265625" defaultRowHeight="14.4"/>
  <cols>
    <col min="1" max="1" width="14.7265625" style="126" customWidth="1"/>
    <col min="2" max="2" width="14" style="126" customWidth="1"/>
    <col min="3" max="3" width="6" style="126" customWidth="1"/>
    <col min="4" max="4" width="51" style="126" customWidth="1"/>
    <col min="5" max="5" width="46" style="240" customWidth="1"/>
    <col min="6" max="6" width="61.7265625" style="241" customWidth="1"/>
    <col min="7" max="7" width="61.7265625" style="126" customWidth="1"/>
    <col min="8" max="8" width="65.7265625" style="143" customWidth="1"/>
    <col min="9" max="9" width="51.453125" style="188" customWidth="1"/>
    <col min="10" max="16384" width="8.7265625" style="188"/>
  </cols>
  <sheetData>
    <row r="1" spans="1:9">
      <c r="B1" s="126" t="s">
        <v>361</v>
      </c>
      <c r="C1" s="126" t="s">
        <v>362</v>
      </c>
      <c r="D1" s="126" t="s">
        <v>17</v>
      </c>
      <c r="E1" s="240" t="s">
        <v>363</v>
      </c>
      <c r="F1" s="241" t="s">
        <v>364</v>
      </c>
      <c r="G1" s="126" t="s">
        <v>365</v>
      </c>
      <c r="H1" s="276" t="s">
        <v>366</v>
      </c>
      <c r="I1" s="188" t="s">
        <v>18438</v>
      </c>
    </row>
    <row r="2" spans="1:9" ht="28.2">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39999999999998"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6">
      <c r="A8" s="126" t="str">
        <f t="shared" si="0"/>
        <v>InstructionsA8</v>
      </c>
      <c r="B8" s="126" t="s">
        <v>367</v>
      </c>
      <c r="C8" s="126" t="s">
        <v>394</v>
      </c>
      <c r="D8" s="126" t="s">
        <v>19979</v>
      </c>
      <c r="E8" s="240" t="s">
        <v>19975</v>
      </c>
      <c r="F8" s="241" t="s">
        <v>19976</v>
      </c>
      <c r="G8" s="126" t="s">
        <v>19974</v>
      </c>
      <c r="H8" s="276" t="s">
        <v>19977</v>
      </c>
      <c r="I8" s="100" t="s">
        <v>19978</v>
      </c>
    </row>
    <row r="9" spans="1:9" ht="110.4">
      <c r="A9" s="126" t="str">
        <f t="shared" ref="A9" si="1">B9&amp;C9</f>
        <v>InstructionsA9</v>
      </c>
      <c r="B9" s="126" t="s">
        <v>367</v>
      </c>
      <c r="C9" s="126" t="s">
        <v>395</v>
      </c>
      <c r="D9" s="126" t="s">
        <v>19324</v>
      </c>
      <c r="E9" s="240" t="s">
        <v>19482</v>
      </c>
      <c r="F9" s="241" t="s">
        <v>19959</v>
      </c>
      <c r="G9" s="126" t="s">
        <v>19960</v>
      </c>
      <c r="H9" s="276" t="s">
        <v>19961</v>
      </c>
      <c r="I9" s="100" t="s">
        <v>19962</v>
      </c>
    </row>
    <row r="10" spans="1:9" ht="41.4">
      <c r="A10" s="126" t="str">
        <f t="shared" si="0"/>
        <v>InstructionsA10</v>
      </c>
      <c r="B10" s="126" t="s">
        <v>367</v>
      </c>
      <c r="C10" s="126" t="s">
        <v>396</v>
      </c>
      <c r="D10" s="126" t="s">
        <v>19325</v>
      </c>
      <c r="E10" s="240" t="s">
        <v>19991</v>
      </c>
      <c r="F10" s="241" t="s">
        <v>20003</v>
      </c>
      <c r="G10" s="126" t="s">
        <v>20015</v>
      </c>
      <c r="H10" s="276" t="s">
        <v>20027</v>
      </c>
      <c r="I10" s="126" t="s">
        <v>20040</v>
      </c>
    </row>
    <row r="11" spans="1:9" ht="28.8">
      <c r="A11" s="126" t="str">
        <f>B11&amp;C11</f>
        <v>InstructionsA11</v>
      </c>
      <c r="B11" s="126" t="s">
        <v>367</v>
      </c>
      <c r="C11" s="126" t="s">
        <v>397</v>
      </c>
      <c r="D11" s="126" t="s">
        <v>19326</v>
      </c>
      <c r="E11" s="240" t="s">
        <v>19992</v>
      </c>
      <c r="F11" s="241" t="s">
        <v>20004</v>
      </c>
      <c r="G11" s="126" t="s">
        <v>20016</v>
      </c>
      <c r="H11" s="276" t="s">
        <v>20028</v>
      </c>
      <c r="I11" s="126" t="s">
        <v>20039</v>
      </c>
    </row>
    <row r="12" spans="1:9" ht="30">
      <c r="A12" s="126" t="str">
        <f t="shared" si="0"/>
        <v>InstructionsA12</v>
      </c>
      <c r="B12" s="126" t="s">
        <v>367</v>
      </c>
      <c r="C12" s="126" t="s">
        <v>398</v>
      </c>
      <c r="D12" s="126" t="s">
        <v>19327</v>
      </c>
      <c r="E12" s="221" t="s">
        <v>19993</v>
      </c>
      <c r="F12" s="243" t="s">
        <v>20005</v>
      </c>
      <c r="G12" s="126" t="s">
        <v>20017</v>
      </c>
      <c r="H12" s="276" t="s">
        <v>20029</v>
      </c>
      <c r="I12" s="126" t="s">
        <v>20041</v>
      </c>
    </row>
    <row r="13" spans="1:9" ht="41.4">
      <c r="A13" s="126" t="str">
        <f t="shared" si="0"/>
        <v>InstructionsA13</v>
      </c>
      <c r="B13" s="126" t="s">
        <v>367</v>
      </c>
      <c r="C13" s="126" t="s">
        <v>399</v>
      </c>
      <c r="D13" s="126" t="s">
        <v>19328</v>
      </c>
      <c r="E13" s="240" t="s">
        <v>19994</v>
      </c>
      <c r="F13" s="241" t="s">
        <v>20006</v>
      </c>
      <c r="G13" s="126" t="s">
        <v>20018</v>
      </c>
      <c r="H13" s="276" t="s">
        <v>20030</v>
      </c>
      <c r="I13" s="126" t="s">
        <v>20042</v>
      </c>
    </row>
    <row r="14" spans="1:9" ht="69">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82.8">
      <c r="A16" s="126" t="str">
        <f t="shared" si="0"/>
        <v>InstructionsA16</v>
      </c>
      <c r="B16" s="126" t="s">
        <v>367</v>
      </c>
      <c r="C16" s="126" t="s">
        <v>402</v>
      </c>
      <c r="D16" s="126" t="s">
        <v>19331</v>
      </c>
      <c r="E16" s="240" t="s">
        <v>19997</v>
      </c>
      <c r="F16" s="241" t="s">
        <v>20009</v>
      </c>
      <c r="G16" s="126" t="s">
        <v>20021</v>
      </c>
      <c r="H16" s="276" t="s">
        <v>20033</v>
      </c>
      <c r="I16" s="126" t="s">
        <v>20045</v>
      </c>
    </row>
    <row r="17" spans="1:9" ht="27.6">
      <c r="A17" s="126" t="str">
        <f t="shared" si="0"/>
        <v>InstructionsA17</v>
      </c>
      <c r="B17" s="126" t="s">
        <v>367</v>
      </c>
      <c r="C17" s="126" t="s">
        <v>403</v>
      </c>
      <c r="D17" s="126" t="s">
        <v>19332</v>
      </c>
      <c r="E17" s="221" t="s">
        <v>19998</v>
      </c>
      <c r="F17" s="243" t="s">
        <v>20010</v>
      </c>
      <c r="G17" s="126" t="s">
        <v>20022</v>
      </c>
      <c r="H17" s="276" t="s">
        <v>20034</v>
      </c>
      <c r="I17" s="126" t="s">
        <v>20046</v>
      </c>
    </row>
    <row r="18" spans="1:9" ht="69">
      <c r="A18" s="126" t="str">
        <f t="shared" si="0"/>
        <v>InstructionsA18</v>
      </c>
      <c r="B18" s="126" t="s">
        <v>367</v>
      </c>
      <c r="C18" s="126" t="s">
        <v>404</v>
      </c>
      <c r="D18" s="126" t="s">
        <v>19333</v>
      </c>
      <c r="E18" s="240" t="s">
        <v>19999</v>
      </c>
      <c r="F18" s="241" t="s">
        <v>20011</v>
      </c>
      <c r="G18" s="126" t="s">
        <v>20023</v>
      </c>
      <c r="H18" s="276" t="s">
        <v>20035</v>
      </c>
      <c r="I18" s="126" t="s">
        <v>20047</v>
      </c>
    </row>
    <row r="19" spans="1:9" ht="27.6">
      <c r="A19" s="126" t="str">
        <f>B19&amp;C19</f>
        <v>InstructionsA19</v>
      </c>
      <c r="B19" s="126" t="s">
        <v>367</v>
      </c>
      <c r="C19" s="126" t="s">
        <v>405</v>
      </c>
      <c r="D19" s="126" t="s">
        <v>19334</v>
      </c>
      <c r="E19" s="126" t="s">
        <v>20000</v>
      </c>
      <c r="F19" s="243" t="s">
        <v>20012</v>
      </c>
      <c r="G19" s="126" t="s">
        <v>20024</v>
      </c>
      <c r="H19" s="276" t="s">
        <v>20036</v>
      </c>
      <c r="I19" s="126" t="s">
        <v>20048</v>
      </c>
    </row>
    <row r="20" spans="1:9" ht="41.4">
      <c r="A20" s="126" t="str">
        <f t="shared" si="0"/>
        <v>InstructionsA20</v>
      </c>
      <c r="B20" s="126" t="s">
        <v>367</v>
      </c>
      <c r="C20" s="126" t="s">
        <v>406</v>
      </c>
      <c r="D20" s="126" t="s">
        <v>19335</v>
      </c>
      <c r="E20" s="240" t="s">
        <v>20001</v>
      </c>
      <c r="F20" s="241" t="s">
        <v>20013</v>
      </c>
      <c r="G20" s="126" t="s">
        <v>20025</v>
      </c>
      <c r="H20" s="279" t="s">
        <v>20037</v>
      </c>
      <c r="I20" s="126" t="s">
        <v>20049</v>
      </c>
    </row>
    <row r="21" spans="1:9" ht="41.4">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13.4">
      <c r="A23" s="126" t="str">
        <f t="shared" si="0"/>
        <v>InstructionsA24</v>
      </c>
      <c r="B23" s="126" t="s">
        <v>367</v>
      </c>
      <c r="C23" s="126" t="s">
        <v>408</v>
      </c>
      <c r="D23" s="126" t="s">
        <v>19374</v>
      </c>
      <c r="E23" s="240" t="s">
        <v>19483</v>
      </c>
      <c r="F23" s="241" t="s">
        <v>19484</v>
      </c>
      <c r="G23" s="242" t="s">
        <v>19485</v>
      </c>
      <c r="H23" s="279" t="s">
        <v>19486</v>
      </c>
      <c r="I23" s="126" t="s">
        <v>19487</v>
      </c>
    </row>
    <row r="24" spans="1:9" ht="32.4">
      <c r="A24" s="126" t="str">
        <f>B24&amp;C24</f>
        <v>InstructionsA25</v>
      </c>
      <c r="B24" s="126" t="s">
        <v>367</v>
      </c>
      <c r="C24" s="126" t="s">
        <v>414</v>
      </c>
      <c r="D24" s="126" t="s">
        <v>409</v>
      </c>
      <c r="E24" s="240" t="s">
        <v>410</v>
      </c>
      <c r="F24" s="241" t="s">
        <v>411</v>
      </c>
      <c r="G24" s="126" t="s">
        <v>412</v>
      </c>
      <c r="H24" s="279" t="s">
        <v>413</v>
      </c>
      <c r="I24" s="126" t="s">
        <v>18442</v>
      </c>
    </row>
    <row r="25" spans="1:9" ht="82.8">
      <c r="A25" s="126" t="str">
        <f t="shared" si="0"/>
        <v>InstructionsA26</v>
      </c>
      <c r="B25" s="126" t="s">
        <v>367</v>
      </c>
      <c r="C25" s="126" t="s">
        <v>415</v>
      </c>
      <c r="D25" s="126" t="s">
        <v>19259</v>
      </c>
      <c r="E25" s="240" t="s">
        <v>19488</v>
      </c>
      <c r="F25" s="271" t="s">
        <v>19492</v>
      </c>
      <c r="G25" s="126" t="s">
        <v>19489</v>
      </c>
      <c r="H25" s="276" t="s">
        <v>19490</v>
      </c>
      <c r="I25" s="126" t="s">
        <v>19491</v>
      </c>
    </row>
    <row r="26" spans="1:9" ht="234.6">
      <c r="A26" s="126" t="str">
        <f t="shared" si="0"/>
        <v>InstructionsA27</v>
      </c>
      <c r="B26" s="126" t="s">
        <v>367</v>
      </c>
      <c r="C26" s="126" t="s">
        <v>416</v>
      </c>
      <c r="D26" s="126" t="s">
        <v>19493</v>
      </c>
      <c r="E26" s="244" t="s">
        <v>19494</v>
      </c>
      <c r="F26" s="271" t="s">
        <v>19871</v>
      </c>
      <c r="G26" s="126" t="s">
        <v>19506</v>
      </c>
      <c r="H26" s="276" t="s">
        <v>19495</v>
      </c>
      <c r="I26" s="126" t="s">
        <v>19496</v>
      </c>
    </row>
    <row r="27" spans="1:9" ht="41.4">
      <c r="A27" s="126" t="str">
        <f t="shared" si="0"/>
        <v>InstructionsA28</v>
      </c>
      <c r="B27" s="126" t="s">
        <v>367</v>
      </c>
      <c r="C27" s="126" t="s">
        <v>422</v>
      </c>
      <c r="D27" s="126" t="s">
        <v>417</v>
      </c>
      <c r="E27" s="240" t="s">
        <v>418</v>
      </c>
      <c r="F27" s="241" t="s">
        <v>419</v>
      </c>
      <c r="G27" s="126" t="s">
        <v>420</v>
      </c>
      <c r="H27" s="276" t="s">
        <v>421</v>
      </c>
      <c r="I27" s="126" t="s">
        <v>18443</v>
      </c>
    </row>
    <row r="28" spans="1:9" ht="386.4">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20.8">
      <c r="A30" s="126" t="str">
        <f t="shared" si="2"/>
        <v>InstructionsA31</v>
      </c>
      <c r="B30" s="126" t="s">
        <v>367</v>
      </c>
      <c r="C30" s="126" t="s">
        <v>425</v>
      </c>
      <c r="D30" s="126" t="s">
        <v>19321</v>
      </c>
      <c r="E30" s="381" t="s">
        <v>19875</v>
      </c>
      <c r="F30" s="241" t="s">
        <v>19874</v>
      </c>
      <c r="G30" s="126" t="s">
        <v>19876</v>
      </c>
      <c r="H30" s="276" t="s">
        <v>19877</v>
      </c>
      <c r="I30" s="126" t="s">
        <v>19878</v>
      </c>
    </row>
    <row r="31" spans="1:9" ht="234.6">
      <c r="A31" s="126" t="str">
        <f t="shared" si="2"/>
        <v>InstructionsA32</v>
      </c>
      <c r="B31" s="126" t="s">
        <v>367</v>
      </c>
      <c r="C31" s="126" t="s">
        <v>426</v>
      </c>
      <c r="D31" s="126" t="s">
        <v>19322</v>
      </c>
      <c r="E31" s="126" t="s">
        <v>19880</v>
      </c>
      <c r="F31" s="245" t="s">
        <v>19879</v>
      </c>
      <c r="G31" s="126" t="s">
        <v>19881</v>
      </c>
      <c r="H31" s="276" t="s">
        <v>19882</v>
      </c>
      <c r="I31" s="126" t="s">
        <v>19883</v>
      </c>
    </row>
    <row r="32" spans="1:9" ht="124.2">
      <c r="A32" s="126" t="str">
        <f t="shared" si="2"/>
        <v>InstructionsA33</v>
      </c>
      <c r="B32" s="126" t="s">
        <v>367</v>
      </c>
      <c r="C32" s="126" t="s">
        <v>427</v>
      </c>
      <c r="D32" s="126" t="s">
        <v>19263</v>
      </c>
      <c r="E32" s="381" t="s">
        <v>19507</v>
      </c>
      <c r="F32" s="245" t="s">
        <v>19884</v>
      </c>
      <c r="G32" s="126" t="s">
        <v>19508</v>
      </c>
      <c r="H32" s="276" t="s">
        <v>19509</v>
      </c>
      <c r="I32" s="126" t="s">
        <v>19510</v>
      </c>
    </row>
    <row r="33" spans="1:9" ht="124.2">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262.2">
      <c r="A35" s="126" t="str">
        <f t="shared" si="0"/>
        <v>InstructionsA37</v>
      </c>
      <c r="B35" s="126" t="s">
        <v>367</v>
      </c>
      <c r="C35" s="126" t="s">
        <v>429</v>
      </c>
      <c r="D35" s="126" t="s">
        <v>19262</v>
      </c>
      <c r="E35" s="240" t="s">
        <v>19519</v>
      </c>
      <c r="F35" s="241" t="s">
        <v>19887</v>
      </c>
      <c r="G35" s="248" t="s">
        <v>19520</v>
      </c>
      <c r="H35" s="276" t="s">
        <v>19521</v>
      </c>
      <c r="I35" s="126" t="s">
        <v>19522</v>
      </c>
    </row>
    <row r="36" spans="1:9" ht="55.2">
      <c r="A36" s="126" t="str">
        <f t="shared" si="0"/>
        <v>InstructionsA38</v>
      </c>
      <c r="B36" s="126" t="s">
        <v>367</v>
      </c>
      <c r="C36" s="126" t="s">
        <v>434</v>
      </c>
      <c r="D36" s="126" t="s">
        <v>19265</v>
      </c>
      <c r="E36" s="244" t="s">
        <v>430</v>
      </c>
      <c r="F36" s="271" t="s">
        <v>431</v>
      </c>
      <c r="G36" s="126" t="s">
        <v>432</v>
      </c>
      <c r="H36" s="276" t="s">
        <v>433</v>
      </c>
      <c r="I36" s="126" t="s">
        <v>18444</v>
      </c>
    </row>
    <row r="37" spans="1:9" ht="82.8">
      <c r="A37" s="126" t="str">
        <f t="shared" si="0"/>
        <v>InstructionsA39</v>
      </c>
      <c r="B37" s="126" t="s">
        <v>367</v>
      </c>
      <c r="C37" s="126" t="s">
        <v>435</v>
      </c>
      <c r="D37" s="126" t="s">
        <v>19266</v>
      </c>
      <c r="E37" s="244" t="s">
        <v>19524</v>
      </c>
      <c r="F37" s="271" t="s">
        <v>19525</v>
      </c>
      <c r="G37" s="126" t="s">
        <v>19527</v>
      </c>
      <c r="H37" s="276" t="s">
        <v>19529</v>
      </c>
      <c r="I37" s="126" t="s">
        <v>19531</v>
      </c>
    </row>
    <row r="38" spans="1:9" ht="110.4">
      <c r="A38" s="126" t="str">
        <f t="shared" si="0"/>
        <v>InstructionsA40</v>
      </c>
      <c r="B38" s="126" t="s">
        <v>367</v>
      </c>
      <c r="C38" s="126" t="s">
        <v>436</v>
      </c>
      <c r="D38" s="126" t="s">
        <v>19267</v>
      </c>
      <c r="E38" s="381" t="s">
        <v>19523</v>
      </c>
      <c r="F38" s="272" t="s">
        <v>19888</v>
      </c>
      <c r="G38" s="126" t="s">
        <v>19526</v>
      </c>
      <c r="H38" s="276" t="s">
        <v>19528</v>
      </c>
      <c r="I38" s="126" t="s">
        <v>19530</v>
      </c>
    </row>
    <row r="39" spans="1:9" ht="179.4">
      <c r="A39" s="126" t="str">
        <f t="shared" si="0"/>
        <v>InstructionsA41</v>
      </c>
      <c r="B39" s="126" t="s">
        <v>367</v>
      </c>
      <c r="C39" s="126" t="s">
        <v>442</v>
      </c>
      <c r="D39" s="126" t="s">
        <v>437</v>
      </c>
      <c r="E39" s="247" t="s">
        <v>438</v>
      </c>
      <c r="F39" s="273" t="s">
        <v>439</v>
      </c>
      <c r="G39" s="246" t="s">
        <v>440</v>
      </c>
      <c r="H39" s="276" t="s">
        <v>441</v>
      </c>
      <c r="I39" s="126" t="s">
        <v>18445</v>
      </c>
    </row>
    <row r="40" spans="1:9" ht="220.8">
      <c r="A40" s="126" t="str">
        <f>B40&amp;C40</f>
        <v>InstructionsA42</v>
      </c>
      <c r="B40" s="126" t="s">
        <v>367</v>
      </c>
      <c r="C40" s="126" t="s">
        <v>448</v>
      </c>
      <c r="D40" s="126" t="s">
        <v>443</v>
      </c>
      <c r="E40" s="247" t="s">
        <v>444</v>
      </c>
      <c r="F40" s="273" t="s">
        <v>445</v>
      </c>
      <c r="G40" s="249" t="s">
        <v>446</v>
      </c>
      <c r="H40" s="280" t="s">
        <v>447</v>
      </c>
      <c r="I40" s="126" t="s">
        <v>18446</v>
      </c>
    </row>
    <row r="41" spans="1:9" ht="220.8">
      <c r="A41" s="126" t="str">
        <f>B41&amp;C41</f>
        <v>InstructionsA43</v>
      </c>
      <c r="B41" s="126" t="s">
        <v>367</v>
      </c>
      <c r="C41" s="126" t="s">
        <v>454</v>
      </c>
      <c r="D41" s="126" t="s">
        <v>449</v>
      </c>
      <c r="E41" s="240" t="s">
        <v>450</v>
      </c>
      <c r="F41" s="271" t="s">
        <v>451</v>
      </c>
      <c r="G41" s="126" t="s">
        <v>452</v>
      </c>
      <c r="H41" s="276" t="s">
        <v>453</v>
      </c>
      <c r="I41" s="126" t="s">
        <v>18447</v>
      </c>
    </row>
    <row r="42" spans="1:9" ht="82.8">
      <c r="A42" s="126" t="str">
        <f t="shared" si="0"/>
        <v>InstructionsA44</v>
      </c>
      <c r="B42" s="126" t="s">
        <v>367</v>
      </c>
      <c r="C42" s="126" t="s">
        <v>19339</v>
      </c>
      <c r="D42" s="126" t="s">
        <v>455</v>
      </c>
      <c r="E42" s="240" t="s">
        <v>456</v>
      </c>
      <c r="F42" s="271" t="s">
        <v>19533</v>
      </c>
      <c r="G42" s="126" t="s">
        <v>457</v>
      </c>
      <c r="H42" s="276" t="s">
        <v>458</v>
      </c>
      <c r="I42" s="126" t="s">
        <v>18448</v>
      </c>
    </row>
    <row r="43" spans="1:9" ht="69">
      <c r="A43" s="126" t="str">
        <f t="shared" si="0"/>
        <v>InstructionsA46</v>
      </c>
      <c r="B43" s="126" t="s">
        <v>367</v>
      </c>
      <c r="C43" s="126" t="s">
        <v>464</v>
      </c>
      <c r="D43" s="126" t="s">
        <v>459</v>
      </c>
      <c r="E43" s="240" t="s">
        <v>460</v>
      </c>
      <c r="F43" s="241" t="s">
        <v>461</v>
      </c>
      <c r="G43" s="126" t="s">
        <v>462</v>
      </c>
      <c r="H43" s="276" t="s">
        <v>463</v>
      </c>
      <c r="I43" s="126" t="s">
        <v>18449</v>
      </c>
    </row>
    <row r="44" spans="1:9" ht="96.6">
      <c r="A44" s="126" t="str">
        <f t="shared" si="0"/>
        <v>InstructionsA47</v>
      </c>
      <c r="B44" s="126" t="s">
        <v>367</v>
      </c>
      <c r="C44" s="126" t="s">
        <v>19340</v>
      </c>
      <c r="D44" s="126" t="s">
        <v>19268</v>
      </c>
      <c r="E44" s="244" t="s">
        <v>465</v>
      </c>
      <c r="F44" s="271" t="s">
        <v>466</v>
      </c>
      <c r="G44" s="248" t="s">
        <v>467</v>
      </c>
      <c r="H44" s="276" t="s">
        <v>468</v>
      </c>
      <c r="I44" s="126" t="s">
        <v>18450</v>
      </c>
    </row>
    <row r="45" spans="1:9" ht="69">
      <c r="A45" s="126" t="str">
        <f t="shared" si="0"/>
        <v>InstructionsA48</v>
      </c>
      <c r="B45" s="234" t="s">
        <v>367</v>
      </c>
      <c r="C45" s="126" t="s">
        <v>469</v>
      </c>
      <c r="D45" s="234" t="s">
        <v>470</v>
      </c>
      <c r="E45" s="240" t="s">
        <v>471</v>
      </c>
      <c r="F45" s="241" t="s">
        <v>472</v>
      </c>
      <c r="G45" s="250" t="s">
        <v>473</v>
      </c>
      <c r="H45" s="276" t="s">
        <v>474</v>
      </c>
      <c r="I45" s="126" t="s">
        <v>18451</v>
      </c>
    </row>
    <row r="46" spans="1:9" ht="69">
      <c r="A46" s="126" t="str">
        <f>B46&amp;C46</f>
        <v>InstructionsA49</v>
      </c>
      <c r="B46" s="126" t="s">
        <v>367</v>
      </c>
      <c r="C46" s="126" t="s">
        <v>475</v>
      </c>
      <c r="D46" s="126" t="s">
        <v>19389</v>
      </c>
      <c r="E46" s="126" t="s">
        <v>19532</v>
      </c>
      <c r="F46" s="241" t="s">
        <v>19889</v>
      </c>
      <c r="G46" s="126" t="s">
        <v>19534</v>
      </c>
      <c r="H46" s="279" t="s">
        <v>19535</v>
      </c>
      <c r="I46" s="126" t="s">
        <v>19536</v>
      </c>
    </row>
    <row r="47" spans="1:9" ht="138">
      <c r="A47" s="126" t="str">
        <f t="shared" si="0"/>
        <v>InstructionsA50</v>
      </c>
      <c r="B47" s="126" t="s">
        <v>367</v>
      </c>
      <c r="C47" s="126" t="s">
        <v>476</v>
      </c>
      <c r="D47" s="126" t="s">
        <v>477</v>
      </c>
      <c r="E47" s="274" t="s">
        <v>478</v>
      </c>
      <c r="F47" s="271" t="s">
        <v>479</v>
      </c>
      <c r="G47" s="126" t="s">
        <v>480</v>
      </c>
      <c r="H47" s="276" t="s">
        <v>481</v>
      </c>
      <c r="I47" s="126" t="s">
        <v>18452</v>
      </c>
    </row>
    <row r="48" spans="1:9" ht="69">
      <c r="A48" s="126" t="str">
        <f t="shared" si="0"/>
        <v>InstructionsA51</v>
      </c>
      <c r="B48" s="126" t="s">
        <v>367</v>
      </c>
      <c r="C48" s="126" t="s">
        <v>482</v>
      </c>
      <c r="D48" s="126" t="s">
        <v>19388</v>
      </c>
      <c r="E48" s="240" t="s">
        <v>483</v>
      </c>
      <c r="F48" s="241" t="s">
        <v>484</v>
      </c>
      <c r="G48" s="126" t="s">
        <v>485</v>
      </c>
      <c r="H48" s="276" t="s">
        <v>486</v>
      </c>
      <c r="I48" s="126" t="s">
        <v>18453</v>
      </c>
    </row>
    <row r="49" spans="1:9" ht="82.8">
      <c r="A49" s="126" t="str">
        <f t="shared" si="0"/>
        <v>InstructionsA52</v>
      </c>
      <c r="B49" s="126" t="s">
        <v>367</v>
      </c>
      <c r="C49" s="126" t="s">
        <v>487</v>
      </c>
      <c r="D49" s="126" t="s">
        <v>488</v>
      </c>
      <c r="E49" s="240" t="s">
        <v>489</v>
      </c>
      <c r="F49" s="241" t="s">
        <v>490</v>
      </c>
      <c r="G49" s="251" t="s">
        <v>491</v>
      </c>
      <c r="H49" s="276" t="s">
        <v>492</v>
      </c>
      <c r="I49" s="126" t="s">
        <v>18454</v>
      </c>
    </row>
    <row r="50" spans="1:9" ht="110.4">
      <c r="A50" s="126" t="str">
        <f>B50&amp;C50</f>
        <v>InstructionsA53</v>
      </c>
      <c r="B50" s="126" t="s">
        <v>367</v>
      </c>
      <c r="C50" s="126" t="s">
        <v>493</v>
      </c>
      <c r="D50" s="126" t="s">
        <v>494</v>
      </c>
      <c r="E50" s="240" t="s">
        <v>495</v>
      </c>
      <c r="F50" s="241" t="s">
        <v>496</v>
      </c>
      <c r="G50" s="251" t="s">
        <v>497</v>
      </c>
      <c r="H50" s="279" t="s">
        <v>498</v>
      </c>
      <c r="I50" s="126" t="s">
        <v>18455</v>
      </c>
    </row>
    <row r="51" spans="1:9" ht="69">
      <c r="A51" s="126" t="str">
        <f>B51&amp;C51</f>
        <v>InstructionsA54</v>
      </c>
      <c r="B51" s="126" t="s">
        <v>367</v>
      </c>
      <c r="C51" s="126" t="s">
        <v>499</v>
      </c>
      <c r="D51" s="126" t="s">
        <v>500</v>
      </c>
      <c r="E51" s="240" t="s">
        <v>501</v>
      </c>
      <c r="F51" s="241" t="s">
        <v>502</v>
      </c>
      <c r="G51" s="251" t="s">
        <v>503</v>
      </c>
      <c r="H51" s="276" t="s">
        <v>504</v>
      </c>
      <c r="I51" s="126" t="s">
        <v>18456</v>
      </c>
    </row>
    <row r="52" spans="1:9" ht="41.4">
      <c r="A52" s="126" t="str">
        <f t="shared" si="0"/>
        <v>InstructionsA55</v>
      </c>
      <c r="B52" s="126" t="s">
        <v>367</v>
      </c>
      <c r="C52" s="126" t="s">
        <v>505</v>
      </c>
      <c r="D52" s="126" t="s">
        <v>506</v>
      </c>
      <c r="E52" s="240" t="s">
        <v>507</v>
      </c>
      <c r="F52" s="241" t="s">
        <v>508</v>
      </c>
      <c r="G52" s="251" t="s">
        <v>509</v>
      </c>
      <c r="H52" s="276" t="s">
        <v>510</v>
      </c>
      <c r="I52" s="126" t="s">
        <v>18457</v>
      </c>
    </row>
    <row r="53" spans="1:9" ht="41.4">
      <c r="A53" s="126" t="str">
        <f t="shared" si="0"/>
        <v>InstructionsA56</v>
      </c>
      <c r="B53" s="126" t="s">
        <v>367</v>
      </c>
      <c r="C53" s="126" t="s">
        <v>511</v>
      </c>
      <c r="D53" s="126" t="s">
        <v>512</v>
      </c>
      <c r="E53" s="240" t="s">
        <v>513</v>
      </c>
      <c r="F53" s="241" t="s">
        <v>514</v>
      </c>
      <c r="G53" s="126" t="s">
        <v>515</v>
      </c>
      <c r="H53" s="276" t="s">
        <v>516</v>
      </c>
      <c r="I53" s="126" t="s">
        <v>18458</v>
      </c>
    </row>
    <row r="54" spans="1:9" ht="55.2">
      <c r="A54" s="126" t="str">
        <f t="shared" si="0"/>
        <v>InstructionsA57</v>
      </c>
      <c r="B54" s="126" t="s">
        <v>367</v>
      </c>
      <c r="C54" s="126" t="s">
        <v>517</v>
      </c>
      <c r="D54" s="126" t="s">
        <v>518</v>
      </c>
      <c r="E54" s="240" t="s">
        <v>519</v>
      </c>
      <c r="F54" s="241" t="s">
        <v>520</v>
      </c>
      <c r="G54" s="252" t="s">
        <v>521</v>
      </c>
      <c r="H54" s="276" t="s">
        <v>522</v>
      </c>
      <c r="I54" s="126" t="s">
        <v>18459</v>
      </c>
    </row>
    <row r="55" spans="1:9" ht="303.60000000000002">
      <c r="A55" s="126" t="str">
        <f t="shared" si="0"/>
        <v>InstructionsA58</v>
      </c>
      <c r="B55" s="126" t="s">
        <v>367</v>
      </c>
      <c r="C55" s="126" t="s">
        <v>523</v>
      </c>
      <c r="D55" s="126" t="s">
        <v>524</v>
      </c>
      <c r="E55" s="240" t="s">
        <v>525</v>
      </c>
      <c r="F55" s="241" t="s">
        <v>526</v>
      </c>
      <c r="G55" s="251" t="s">
        <v>527</v>
      </c>
      <c r="H55" s="276" t="s">
        <v>528</v>
      </c>
      <c r="I55" s="126" t="s">
        <v>18466</v>
      </c>
    </row>
    <row r="56" spans="1:9" ht="82.8">
      <c r="A56" s="126" t="str">
        <f t="shared" si="0"/>
        <v>InstructionsA59</v>
      </c>
      <c r="B56" s="126" t="s">
        <v>367</v>
      </c>
      <c r="C56" s="126" t="s">
        <v>529</v>
      </c>
      <c r="D56" s="126" t="s">
        <v>530</v>
      </c>
      <c r="E56" s="240" t="s">
        <v>531</v>
      </c>
      <c r="F56" s="241" t="s">
        <v>532</v>
      </c>
      <c r="G56" s="126" t="s">
        <v>533</v>
      </c>
      <c r="H56" s="276" t="s">
        <v>534</v>
      </c>
      <c r="I56" s="126" t="s">
        <v>18460</v>
      </c>
    </row>
    <row r="57" spans="1:9" ht="151.80000000000001">
      <c r="A57" s="126" t="str">
        <f t="shared" si="0"/>
        <v>InstructionsA60</v>
      </c>
      <c r="B57" s="126" t="s">
        <v>367</v>
      </c>
      <c r="C57" s="126" t="s">
        <v>535</v>
      </c>
      <c r="D57" s="126" t="s">
        <v>536</v>
      </c>
      <c r="E57" s="240" t="s">
        <v>537</v>
      </c>
      <c r="F57" s="241" t="s">
        <v>538</v>
      </c>
      <c r="G57" s="251" t="s">
        <v>539</v>
      </c>
      <c r="H57" s="276" t="s">
        <v>540</v>
      </c>
      <c r="I57" s="126" t="s">
        <v>18461</v>
      </c>
    </row>
    <row r="58" spans="1:9" ht="179.4">
      <c r="A58" s="126" t="str">
        <f t="shared" si="0"/>
        <v>InstructionsA61</v>
      </c>
      <c r="B58" s="126" t="s">
        <v>367</v>
      </c>
      <c r="C58" s="126" t="s">
        <v>541</v>
      </c>
      <c r="D58" s="126" t="s">
        <v>542</v>
      </c>
      <c r="E58" s="240" t="s">
        <v>543</v>
      </c>
      <c r="F58" s="241" t="s">
        <v>544</v>
      </c>
      <c r="G58" s="251" t="s">
        <v>545</v>
      </c>
      <c r="H58" s="276" t="s">
        <v>546</v>
      </c>
      <c r="I58" s="126" t="s">
        <v>18462</v>
      </c>
    </row>
    <row r="59" spans="1:9" ht="113.4">
      <c r="A59" s="126" t="str">
        <f>B59&amp;C59</f>
        <v>InstructionsA62</v>
      </c>
      <c r="B59" s="126" t="s">
        <v>367</v>
      </c>
      <c r="C59" s="126" t="s">
        <v>547</v>
      </c>
      <c r="D59" s="126" t="s">
        <v>548</v>
      </c>
      <c r="E59" s="274" t="s">
        <v>549</v>
      </c>
      <c r="F59" s="271" t="s">
        <v>550</v>
      </c>
      <c r="G59" s="251" t="s">
        <v>551</v>
      </c>
      <c r="H59" s="281" t="s">
        <v>552</v>
      </c>
      <c r="I59" s="126" t="s">
        <v>18463</v>
      </c>
    </row>
    <row r="60" spans="1:9" ht="43.2">
      <c r="A60" s="126" t="str">
        <f t="shared" si="0"/>
        <v>InstructionsA63</v>
      </c>
      <c r="B60" s="126" t="s">
        <v>367</v>
      </c>
      <c r="C60" s="126" t="s">
        <v>553</v>
      </c>
      <c r="D60" s="126" t="s">
        <v>554</v>
      </c>
      <c r="E60" s="240" t="s">
        <v>555</v>
      </c>
      <c r="F60" s="241" t="s">
        <v>556</v>
      </c>
      <c r="G60" s="126" t="s">
        <v>557</v>
      </c>
      <c r="H60" s="276" t="s">
        <v>558</v>
      </c>
      <c r="I60" s="126" t="s">
        <v>18464</v>
      </c>
    </row>
    <row r="61" spans="1:9" ht="27.6">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69">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55.2">
      <c r="A63" s="126" t="str">
        <f t="shared" si="4"/>
        <v>InstructionsA67</v>
      </c>
      <c r="B63" s="126" t="s">
        <v>367</v>
      </c>
      <c r="C63" s="126" t="s">
        <v>565</v>
      </c>
      <c r="D63" s="126" t="s">
        <v>19396</v>
      </c>
      <c r="E63" s="240" t="s">
        <v>19397</v>
      </c>
      <c r="F63" s="241" t="s">
        <v>19398</v>
      </c>
      <c r="G63" s="126" t="s">
        <v>19399</v>
      </c>
      <c r="H63" s="276" t="s">
        <v>19400</v>
      </c>
      <c r="I63" s="126" t="s">
        <v>19401</v>
      </c>
    </row>
    <row r="64" spans="1:9" ht="27.6">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96.6">
      <c r="A65" s="126" t="str">
        <f t="shared" si="5"/>
        <v>InstructionsA69</v>
      </c>
      <c r="B65" s="126" t="s">
        <v>367</v>
      </c>
      <c r="C65" s="126" t="s">
        <v>577</v>
      </c>
      <c r="D65" s="126" t="s">
        <v>19408</v>
      </c>
      <c r="E65" s="240" t="s">
        <v>19409</v>
      </c>
      <c r="F65" s="241" t="s">
        <v>19410</v>
      </c>
      <c r="G65" s="126" t="s">
        <v>19411</v>
      </c>
      <c r="H65" s="276" t="s">
        <v>19412</v>
      </c>
      <c r="I65" s="126" t="s">
        <v>19413</v>
      </c>
    </row>
    <row r="66" spans="1:9" ht="41.4">
      <c r="A66" s="126" t="str">
        <f t="shared" si="5"/>
        <v>InstructionsA70</v>
      </c>
      <c r="B66" s="126" t="s">
        <v>367</v>
      </c>
      <c r="C66" s="126" t="s">
        <v>583</v>
      </c>
      <c r="D66" s="126" t="s">
        <v>19414</v>
      </c>
      <c r="E66" s="240" t="s">
        <v>19415</v>
      </c>
      <c r="F66" s="241" t="s">
        <v>19416</v>
      </c>
      <c r="G66" s="126" t="s">
        <v>19417</v>
      </c>
      <c r="H66" s="276" t="s">
        <v>19418</v>
      </c>
      <c r="I66" s="126" t="s">
        <v>19419</v>
      </c>
    </row>
    <row r="67" spans="1:9" ht="28.8">
      <c r="A67" s="126" t="str">
        <f t="shared" si="5"/>
        <v>InstructionsA71</v>
      </c>
      <c r="B67" s="126" t="s">
        <v>367</v>
      </c>
      <c r="C67" s="126" t="s">
        <v>589</v>
      </c>
      <c r="D67" s="126" t="s">
        <v>19420</v>
      </c>
      <c r="E67" s="240" t="s">
        <v>19421</v>
      </c>
      <c r="F67" s="241" t="s">
        <v>19422</v>
      </c>
      <c r="G67" s="126" t="s">
        <v>19423</v>
      </c>
      <c r="H67" s="276" t="s">
        <v>19424</v>
      </c>
      <c r="I67" s="126" t="s">
        <v>19425</v>
      </c>
    </row>
    <row r="68" spans="1:9" ht="41.4">
      <c r="A68" s="126" t="str">
        <f t="shared" si="5"/>
        <v>InstructionsA72</v>
      </c>
      <c r="B68" s="126" t="s">
        <v>367</v>
      </c>
      <c r="C68" s="126" t="s">
        <v>595</v>
      </c>
      <c r="D68" s="126" t="s">
        <v>19426</v>
      </c>
      <c r="E68" s="240" t="s">
        <v>19427</v>
      </c>
      <c r="F68" s="241" t="s">
        <v>19428</v>
      </c>
      <c r="G68" s="126" t="s">
        <v>19429</v>
      </c>
      <c r="H68" s="276" t="s">
        <v>19430</v>
      </c>
      <c r="I68" s="126" t="s">
        <v>19431</v>
      </c>
    </row>
    <row r="69" spans="1:9" ht="41.4">
      <c r="A69" s="126" t="str">
        <f t="shared" si="5"/>
        <v>InstructionsA73</v>
      </c>
      <c r="B69" s="126" t="s">
        <v>367</v>
      </c>
      <c r="C69" s="126" t="s">
        <v>601</v>
      </c>
      <c r="D69" s="126" t="s">
        <v>19432</v>
      </c>
      <c r="E69" s="240" t="s">
        <v>19433</v>
      </c>
      <c r="F69" s="241" t="s">
        <v>19434</v>
      </c>
      <c r="G69" s="126" t="s">
        <v>19435</v>
      </c>
      <c r="H69" s="276" t="s">
        <v>19436</v>
      </c>
      <c r="I69" s="126" t="s">
        <v>19437</v>
      </c>
    </row>
    <row r="70" spans="1:9" ht="55.2">
      <c r="A70" s="126" t="str">
        <f t="shared" si="5"/>
        <v>InstructionsA74</v>
      </c>
      <c r="B70" s="126" t="s">
        <v>367</v>
      </c>
      <c r="C70" s="126" t="s">
        <v>19469</v>
      </c>
      <c r="D70" s="126" t="s">
        <v>19438</v>
      </c>
      <c r="E70" s="240" t="s">
        <v>19439</v>
      </c>
      <c r="F70" s="241" t="s">
        <v>19440</v>
      </c>
      <c r="G70" s="126" t="s">
        <v>19441</v>
      </c>
      <c r="H70" s="276" t="s">
        <v>19442</v>
      </c>
      <c r="I70" s="126" t="s">
        <v>19443</v>
      </c>
    </row>
    <row r="71" spans="1:9" ht="193.2">
      <c r="A71" s="126" t="str">
        <f t="shared" si="5"/>
        <v>InstructionsA75</v>
      </c>
      <c r="B71" s="126" t="s">
        <v>367</v>
      </c>
      <c r="C71" s="126" t="s">
        <v>19470</v>
      </c>
      <c r="D71" s="126" t="s">
        <v>19444</v>
      </c>
      <c r="E71" s="240" t="s">
        <v>19445</v>
      </c>
      <c r="F71" s="241" t="s">
        <v>19446</v>
      </c>
      <c r="G71" s="126" t="s">
        <v>19447</v>
      </c>
      <c r="H71" s="276" t="s">
        <v>19448</v>
      </c>
      <c r="I71" s="126" t="s">
        <v>19449</v>
      </c>
    </row>
    <row r="72" spans="1:9" ht="69">
      <c r="A72" s="126" t="str">
        <f t="shared" si="5"/>
        <v>InstructionsA76</v>
      </c>
      <c r="B72" s="126" t="s">
        <v>367</v>
      </c>
      <c r="C72" s="126" t="s">
        <v>19471</v>
      </c>
      <c r="D72" s="126" t="s">
        <v>19450</v>
      </c>
      <c r="E72" s="240" t="s">
        <v>19451</v>
      </c>
      <c r="F72" s="241" t="s">
        <v>19452</v>
      </c>
      <c r="G72" s="126" t="s">
        <v>19453</v>
      </c>
      <c r="H72" s="276" t="s">
        <v>19454</v>
      </c>
      <c r="I72" s="126" t="s">
        <v>19455</v>
      </c>
    </row>
    <row r="73" spans="1:9" ht="124.2">
      <c r="A73" s="126" t="str">
        <f t="shared" si="5"/>
        <v>InstructionsA77</v>
      </c>
      <c r="B73" s="126" t="s">
        <v>367</v>
      </c>
      <c r="C73" s="126" t="s">
        <v>19472</v>
      </c>
      <c r="D73" s="126" t="s">
        <v>19456</v>
      </c>
      <c r="E73" s="240" t="s">
        <v>19457</v>
      </c>
      <c r="F73" s="241" t="s">
        <v>19458</v>
      </c>
      <c r="G73" s="126" t="s">
        <v>19459</v>
      </c>
      <c r="H73" s="276" t="s">
        <v>19460</v>
      </c>
      <c r="I73" s="126" t="s">
        <v>19461</v>
      </c>
    </row>
    <row r="74" spans="1:9" ht="41.4">
      <c r="A74" s="126" t="str">
        <f t="shared" si="5"/>
        <v>InstructionsA78</v>
      </c>
      <c r="B74" s="126" t="s">
        <v>367</v>
      </c>
      <c r="C74" s="126" t="s">
        <v>19473</v>
      </c>
      <c r="D74" s="126" t="s">
        <v>19462</v>
      </c>
      <c r="E74" s="240" t="s">
        <v>19463</v>
      </c>
      <c r="F74" s="241" t="s">
        <v>19464</v>
      </c>
      <c r="G74" s="126" t="s">
        <v>19465</v>
      </c>
      <c r="H74" s="276" t="s">
        <v>19466</v>
      </c>
      <c r="I74" s="126" t="s">
        <v>19467</v>
      </c>
    </row>
    <row r="75" spans="1:9" ht="194.4">
      <c r="A75" s="126" t="str">
        <f>B75&amp;C75</f>
        <v>InstructionsA80</v>
      </c>
      <c r="B75" s="126" t="s">
        <v>367</v>
      </c>
      <c r="C75" s="126" t="s">
        <v>19474</v>
      </c>
      <c r="D75" s="126" t="s">
        <v>560</v>
      </c>
      <c r="E75" s="240" t="s">
        <v>561</v>
      </c>
      <c r="F75" s="241" t="s">
        <v>562</v>
      </c>
      <c r="G75" s="126" t="s">
        <v>563</v>
      </c>
      <c r="H75" s="279" t="s">
        <v>564</v>
      </c>
      <c r="I75" s="126" t="s">
        <v>18465</v>
      </c>
    </row>
    <row r="76" spans="1:9" ht="28.8">
      <c r="A76" s="126" t="str">
        <f t="shared" si="0"/>
        <v>InstructionsA82</v>
      </c>
      <c r="B76" s="126" t="s">
        <v>367</v>
      </c>
      <c r="C76" s="126" t="s">
        <v>19475</v>
      </c>
      <c r="D76" s="126" t="s">
        <v>566</v>
      </c>
      <c r="E76" s="240" t="s">
        <v>567</v>
      </c>
      <c r="F76" s="241" t="s">
        <v>568</v>
      </c>
      <c r="G76" s="126" t="s">
        <v>569</v>
      </c>
      <c r="H76" s="279" t="s">
        <v>570</v>
      </c>
      <c r="I76" s="126" t="s">
        <v>18467</v>
      </c>
    </row>
    <row r="77" spans="1:9" ht="276">
      <c r="A77" s="126" t="str">
        <f t="shared" si="0"/>
        <v>InstructionsA83</v>
      </c>
      <c r="B77" s="126" t="s">
        <v>367</v>
      </c>
      <c r="C77" s="126" t="s">
        <v>19476</v>
      </c>
      <c r="D77" s="126" t="s">
        <v>572</v>
      </c>
      <c r="E77" s="240" t="s">
        <v>573</v>
      </c>
      <c r="F77" s="241" t="s">
        <v>574</v>
      </c>
      <c r="G77" s="251" t="s">
        <v>575</v>
      </c>
      <c r="H77" s="276" t="s">
        <v>576</v>
      </c>
      <c r="I77" s="126" t="s">
        <v>18473</v>
      </c>
    </row>
    <row r="78" spans="1:9" ht="151.80000000000001">
      <c r="A78" s="126" t="str">
        <f t="shared" si="0"/>
        <v>InstructionsA84</v>
      </c>
      <c r="B78" s="126" t="s">
        <v>367</v>
      </c>
      <c r="C78" s="126" t="s">
        <v>19477</v>
      </c>
      <c r="D78" s="126" t="s">
        <v>578</v>
      </c>
      <c r="E78" s="240" t="s">
        <v>579</v>
      </c>
      <c r="F78" s="241" t="s">
        <v>580</v>
      </c>
      <c r="G78" s="251" t="s">
        <v>581</v>
      </c>
      <c r="H78" s="276" t="s">
        <v>582</v>
      </c>
      <c r="I78" s="126" t="s">
        <v>18468</v>
      </c>
    </row>
    <row r="79" spans="1:9" ht="138">
      <c r="A79" s="126" t="str">
        <f t="shared" si="0"/>
        <v>InstructionsA85</v>
      </c>
      <c r="B79" s="126" t="s">
        <v>367</v>
      </c>
      <c r="C79" s="126" t="s">
        <v>19478</v>
      </c>
      <c r="D79" s="126" t="s">
        <v>584</v>
      </c>
      <c r="E79" s="240" t="s">
        <v>585</v>
      </c>
      <c r="F79" s="241" t="s">
        <v>586</v>
      </c>
      <c r="G79" s="251" t="s">
        <v>587</v>
      </c>
      <c r="H79" s="276" t="s">
        <v>588</v>
      </c>
      <c r="I79" s="126" t="s">
        <v>18469</v>
      </c>
    </row>
    <row r="80" spans="1:9" ht="276">
      <c r="A80" s="126" t="str">
        <f t="shared" si="0"/>
        <v>InstructionsA86</v>
      </c>
      <c r="B80" s="126" t="s">
        <v>367</v>
      </c>
      <c r="C80" s="126" t="s">
        <v>19479</v>
      </c>
      <c r="D80" s="126" t="s">
        <v>590</v>
      </c>
      <c r="E80" s="240" t="s">
        <v>591</v>
      </c>
      <c r="F80" s="241" t="s">
        <v>592</v>
      </c>
      <c r="G80" s="251" t="s">
        <v>593</v>
      </c>
      <c r="H80" s="276" t="s">
        <v>594</v>
      </c>
      <c r="I80" s="126" t="s">
        <v>18470</v>
      </c>
    </row>
    <row r="81" spans="1:9" ht="96.6">
      <c r="A81" s="126" t="str">
        <f t="shared" si="0"/>
        <v>InstructionsA87</v>
      </c>
      <c r="B81" s="126" t="s">
        <v>367</v>
      </c>
      <c r="C81" s="126" t="s">
        <v>19480</v>
      </c>
      <c r="D81" s="126" t="s">
        <v>596</v>
      </c>
      <c r="E81" s="240" t="s">
        <v>597</v>
      </c>
      <c r="F81" s="241" t="s">
        <v>598</v>
      </c>
      <c r="G81" s="251" t="s">
        <v>599</v>
      </c>
      <c r="H81" s="276" t="s">
        <v>600</v>
      </c>
      <c r="I81" s="126" t="s">
        <v>18471</v>
      </c>
    </row>
    <row r="82" spans="1:9" ht="41.4">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ht="13.8">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ht="13.8">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ht="13.8">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ht="13.8">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ht="13.8">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ht="13.8">
      <c r="A96" s="126" t="str">
        <f t="shared" si="7"/>
        <v>DefinitionsB15</v>
      </c>
      <c r="B96" s="126" t="s">
        <v>607</v>
      </c>
      <c r="C96" s="126" t="s">
        <v>682</v>
      </c>
      <c r="D96" s="246" t="s">
        <v>660</v>
      </c>
      <c r="E96" s="246" t="s">
        <v>661</v>
      </c>
      <c r="F96" s="254" t="s">
        <v>662</v>
      </c>
      <c r="G96" s="255" t="s">
        <v>663</v>
      </c>
      <c r="H96" s="276" t="s">
        <v>664</v>
      </c>
      <c r="I96" s="188" t="s">
        <v>18487</v>
      </c>
    </row>
    <row r="97" spans="1:9" ht="13.8">
      <c r="A97" s="126" t="str">
        <f t="shared" si="7"/>
        <v>DefinitionsB16</v>
      </c>
      <c r="B97" s="126" t="s">
        <v>607</v>
      </c>
      <c r="C97" s="126" t="s">
        <v>688</v>
      </c>
      <c r="D97" s="246" t="s">
        <v>666</v>
      </c>
      <c r="E97" s="246" t="s">
        <v>667</v>
      </c>
      <c r="F97" s="254" t="s">
        <v>668</v>
      </c>
      <c r="G97" s="256" t="s">
        <v>669</v>
      </c>
      <c r="H97" s="276" t="s">
        <v>18485</v>
      </c>
      <c r="I97" s="188" t="s">
        <v>18488</v>
      </c>
    </row>
    <row r="98" spans="1:9" ht="13.8">
      <c r="A98" s="126" t="str">
        <f t="shared" si="7"/>
        <v>DefinitionsB17</v>
      </c>
      <c r="B98" s="126" t="s">
        <v>607</v>
      </c>
      <c r="C98" s="126" t="s">
        <v>691</v>
      </c>
      <c r="D98" s="246" t="s">
        <v>19856</v>
      </c>
      <c r="E98" s="246" t="s">
        <v>19857</v>
      </c>
      <c r="F98" s="254" t="s">
        <v>19868</v>
      </c>
      <c r="G98" s="256" t="s">
        <v>19858</v>
      </c>
      <c r="H98" s="280" t="s">
        <v>19869</v>
      </c>
      <c r="I98" s="246" t="s">
        <v>19859</v>
      </c>
    </row>
    <row r="99" spans="1:9" ht="13.8">
      <c r="A99" s="126" t="str">
        <f t="shared" si="7"/>
        <v>DefinitionsB18</v>
      </c>
      <c r="B99" s="126" t="s">
        <v>607</v>
      </c>
      <c r="C99" s="126" t="s">
        <v>697</v>
      </c>
      <c r="D99" s="246" t="s">
        <v>19309</v>
      </c>
      <c r="E99" s="246" t="s">
        <v>19554</v>
      </c>
      <c r="F99" s="246" t="s">
        <v>19965</v>
      </c>
      <c r="G99" s="246" t="s">
        <v>19555</v>
      </c>
      <c r="H99" s="246" t="s">
        <v>19556</v>
      </c>
      <c r="I99" s="246" t="s">
        <v>19557</v>
      </c>
    </row>
    <row r="100" spans="1:9" ht="13.8">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6.4">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1.4">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69">
      <c r="A111" s="126" t="str">
        <f t="shared" si="7"/>
        <v>DefinitionsC3</v>
      </c>
      <c r="B111" s="126" t="s">
        <v>607</v>
      </c>
      <c r="C111" s="126" t="s">
        <v>727</v>
      </c>
      <c r="D111" s="126" t="s">
        <v>728</v>
      </c>
      <c r="E111" s="240" t="s">
        <v>729</v>
      </c>
      <c r="F111" s="241" t="s">
        <v>730</v>
      </c>
      <c r="G111" s="126" t="s">
        <v>731</v>
      </c>
      <c r="H111" s="276" t="s">
        <v>732</v>
      </c>
      <c r="I111" s="126" t="s">
        <v>18494</v>
      </c>
    </row>
    <row r="112" spans="1:9" ht="55.2">
      <c r="A112" s="126" t="str">
        <f t="shared" si="7"/>
        <v>DefinitionsC4</v>
      </c>
      <c r="B112" s="126" t="s">
        <v>607</v>
      </c>
      <c r="C112" s="126" t="s">
        <v>733</v>
      </c>
      <c r="D112" s="126" t="s">
        <v>734</v>
      </c>
      <c r="E112" s="244" t="s">
        <v>735</v>
      </c>
      <c r="F112" s="241" t="s">
        <v>736</v>
      </c>
      <c r="G112" s="248" t="s">
        <v>737</v>
      </c>
      <c r="H112" s="276" t="s">
        <v>738</v>
      </c>
      <c r="I112" s="289" t="s">
        <v>18490</v>
      </c>
    </row>
    <row r="113" spans="1:9" ht="165.6">
      <c r="A113" s="126" t="str">
        <f t="shared" si="7"/>
        <v>DefinitionsC5</v>
      </c>
      <c r="B113" s="126" t="s">
        <v>607</v>
      </c>
      <c r="C113" s="126" t="s">
        <v>739</v>
      </c>
      <c r="D113" s="126" t="s">
        <v>740</v>
      </c>
      <c r="E113" s="240" t="s">
        <v>741</v>
      </c>
      <c r="F113" s="241" t="s">
        <v>742</v>
      </c>
      <c r="G113" s="126" t="s">
        <v>743</v>
      </c>
      <c r="H113" s="276" t="s">
        <v>744</v>
      </c>
      <c r="I113" s="126" t="s">
        <v>18495</v>
      </c>
    </row>
    <row r="114" spans="1:9" ht="96.6">
      <c r="A114" s="126" t="str">
        <f t="shared" si="7"/>
        <v>DefinitionsC6</v>
      </c>
      <c r="B114" s="126" t="s">
        <v>607</v>
      </c>
      <c r="C114" s="126" t="s">
        <v>745</v>
      </c>
      <c r="D114" s="126" t="s">
        <v>19314</v>
      </c>
      <c r="E114" s="240" t="s">
        <v>19344</v>
      </c>
      <c r="F114" s="241" t="s">
        <v>19899</v>
      </c>
      <c r="G114" s="126" t="s">
        <v>19345</v>
      </c>
      <c r="H114" s="276" t="s">
        <v>19346</v>
      </c>
      <c r="I114" s="126" t="s">
        <v>19347</v>
      </c>
    </row>
    <row r="115" spans="1:9" ht="138">
      <c r="A115" s="126" t="str">
        <f t="shared" si="7"/>
        <v>DefinitionsC7</v>
      </c>
      <c r="B115" s="126" t="s">
        <v>607</v>
      </c>
      <c r="C115" s="126" t="s">
        <v>751</v>
      </c>
      <c r="D115" s="126" t="s">
        <v>746</v>
      </c>
      <c r="E115" s="240" t="s">
        <v>747</v>
      </c>
      <c r="F115" s="241" t="s">
        <v>748</v>
      </c>
      <c r="G115" s="126" t="s">
        <v>749</v>
      </c>
      <c r="H115" s="276" t="s">
        <v>750</v>
      </c>
      <c r="I115" s="126" t="s">
        <v>18496</v>
      </c>
    </row>
    <row r="116" spans="1:9" ht="124.2">
      <c r="A116" s="126" t="str">
        <f t="shared" si="7"/>
        <v>DefinitionsC8</v>
      </c>
      <c r="B116" s="126" t="s">
        <v>607</v>
      </c>
      <c r="C116" s="126" t="s">
        <v>757</v>
      </c>
      <c r="D116" s="126" t="s">
        <v>752</v>
      </c>
      <c r="E116" s="240" t="s">
        <v>753</v>
      </c>
      <c r="F116" s="241" t="s">
        <v>754</v>
      </c>
      <c r="G116" s="126" t="s">
        <v>755</v>
      </c>
      <c r="H116" s="276" t="s">
        <v>756</v>
      </c>
      <c r="I116" s="126" t="s">
        <v>18499</v>
      </c>
    </row>
    <row r="117" spans="1:9" ht="110.4">
      <c r="A117" s="126" t="str">
        <f t="shared" si="7"/>
        <v>DefinitionsC9</v>
      </c>
      <c r="B117" s="126" t="s">
        <v>607</v>
      </c>
      <c r="C117" s="126" t="s">
        <v>763</v>
      </c>
      <c r="D117" s="347" t="s">
        <v>19317</v>
      </c>
      <c r="E117" s="244" t="s">
        <v>19356</v>
      </c>
      <c r="F117" s="375" t="s">
        <v>19357</v>
      </c>
      <c r="G117" s="376" t="s">
        <v>19358</v>
      </c>
      <c r="H117" s="276" t="s">
        <v>19359</v>
      </c>
      <c r="I117" s="126" t="s">
        <v>19360</v>
      </c>
    </row>
    <row r="118" spans="1:9" ht="82.8">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24.2">
      <c r="A119" s="126" t="str">
        <f t="shared" si="7"/>
        <v>DefinitionsC11</v>
      </c>
      <c r="B119" s="126" t="s">
        <v>607</v>
      </c>
      <c r="C119" s="126" t="s">
        <v>770</v>
      </c>
      <c r="D119" s="126" t="s">
        <v>758</v>
      </c>
      <c r="E119" s="240" t="s">
        <v>759</v>
      </c>
      <c r="F119" s="241" t="s">
        <v>760</v>
      </c>
      <c r="G119" s="126" t="s">
        <v>761</v>
      </c>
      <c r="H119" s="276" t="s">
        <v>762</v>
      </c>
      <c r="I119" s="126" t="s">
        <v>18498</v>
      </c>
    </row>
    <row r="120" spans="1:9" ht="55.2">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38">
      <c r="A121" s="126" t="str">
        <f t="shared" si="7"/>
        <v>DefinitionsC13</v>
      </c>
      <c r="B121" s="126" t="s">
        <v>607</v>
      </c>
      <c r="C121" s="126" t="s">
        <v>782</v>
      </c>
      <c r="D121" s="126" t="s">
        <v>19315</v>
      </c>
      <c r="E121" s="240" t="s">
        <v>19348</v>
      </c>
      <c r="F121" s="241" t="s">
        <v>19900</v>
      </c>
      <c r="G121" s="126" t="s">
        <v>19349</v>
      </c>
      <c r="H121" s="276" t="s">
        <v>19350</v>
      </c>
      <c r="I121" s="126" t="s">
        <v>19351</v>
      </c>
    </row>
    <row r="122" spans="1:9" ht="193.2">
      <c r="A122" s="126" t="str">
        <f t="shared" si="7"/>
        <v>DefinitionsC14</v>
      </c>
      <c r="B122" s="126" t="s">
        <v>607</v>
      </c>
      <c r="C122" s="126" t="s">
        <v>783</v>
      </c>
      <c r="D122" s="126" t="s">
        <v>765</v>
      </c>
      <c r="E122" s="240" t="s">
        <v>766</v>
      </c>
      <c r="F122" s="241" t="s">
        <v>767</v>
      </c>
      <c r="G122" s="126" t="s">
        <v>768</v>
      </c>
      <c r="H122" s="276" t="s">
        <v>769</v>
      </c>
      <c r="I122" s="126" t="s">
        <v>18500</v>
      </c>
    </row>
    <row r="123" spans="1:9" ht="41.4"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24.2">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10.4">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65.6">
      <c r="A127" s="126" t="str">
        <f t="shared" si="7"/>
        <v>DefinitionsC19</v>
      </c>
      <c r="B127" s="126" t="s">
        <v>607</v>
      </c>
      <c r="C127" s="126" t="s">
        <v>803</v>
      </c>
      <c r="D127" s="246" t="s">
        <v>19980</v>
      </c>
      <c r="E127" s="247" t="s">
        <v>19982</v>
      </c>
      <c r="F127" s="254" t="s">
        <v>19981</v>
      </c>
      <c r="G127" s="256" t="s">
        <v>19983</v>
      </c>
      <c r="H127" s="280" t="s">
        <v>19984</v>
      </c>
      <c r="I127" s="246" t="s">
        <v>19985</v>
      </c>
    </row>
    <row r="128" spans="1:9" ht="55.2">
      <c r="A128" s="126" t="str">
        <f t="shared" si="7"/>
        <v>DefinitionsC20</v>
      </c>
      <c r="B128" s="126" t="s">
        <v>607</v>
      </c>
      <c r="C128" s="126" t="s">
        <v>809</v>
      </c>
      <c r="D128" s="126" t="s">
        <v>784</v>
      </c>
      <c r="E128" s="240" t="s">
        <v>785</v>
      </c>
      <c r="F128" s="241" t="s">
        <v>786</v>
      </c>
      <c r="G128" s="126" t="s">
        <v>787</v>
      </c>
      <c r="H128" s="276" t="s">
        <v>788</v>
      </c>
      <c r="I128" s="126" t="s">
        <v>18501</v>
      </c>
    </row>
    <row r="129" spans="1:9" ht="193.2">
      <c r="A129" s="126" t="str">
        <f t="shared" si="7"/>
        <v>DefinitionsC21</v>
      </c>
      <c r="B129" s="126" t="s">
        <v>607</v>
      </c>
      <c r="C129" s="126" t="s">
        <v>815</v>
      </c>
      <c r="D129" s="126" t="s">
        <v>19320</v>
      </c>
      <c r="E129" s="244" t="s">
        <v>19986</v>
      </c>
      <c r="F129" s="385" t="s">
        <v>19987</v>
      </c>
      <c r="G129" s="386" t="s">
        <v>19988</v>
      </c>
      <c r="H129" s="276" t="s">
        <v>19989</v>
      </c>
      <c r="I129" s="246" t="s">
        <v>19990</v>
      </c>
    </row>
    <row r="130" spans="1:9" ht="69">
      <c r="A130" s="126" t="str">
        <f t="shared" si="7"/>
        <v>DefinitionsC22</v>
      </c>
      <c r="B130" s="126" t="s">
        <v>607</v>
      </c>
      <c r="C130" s="126" t="s">
        <v>19310</v>
      </c>
      <c r="D130" s="126" t="s">
        <v>791</v>
      </c>
      <c r="E130" s="240" t="s">
        <v>792</v>
      </c>
      <c r="F130" s="241" t="s">
        <v>793</v>
      </c>
      <c r="G130" s="126" t="s">
        <v>794</v>
      </c>
      <c r="H130" s="276" t="s">
        <v>795</v>
      </c>
      <c r="I130" s="126" t="s">
        <v>18502</v>
      </c>
    </row>
    <row r="131" spans="1:9" ht="96.6">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48.4">
      <c r="A132" s="126" t="str">
        <f t="shared" si="7"/>
        <v>DefinitionsC24</v>
      </c>
      <c r="B132" s="126" t="s">
        <v>607</v>
      </c>
      <c r="C132" s="126" t="s">
        <v>19312</v>
      </c>
      <c r="D132" s="126" t="s">
        <v>798</v>
      </c>
      <c r="E132" s="240" t="s">
        <v>799</v>
      </c>
      <c r="F132" s="241" t="s">
        <v>800</v>
      </c>
      <c r="G132" s="126" t="s">
        <v>801</v>
      </c>
      <c r="H132" s="276" t="s">
        <v>802</v>
      </c>
      <c r="I132" s="126" t="s">
        <v>18504</v>
      </c>
    </row>
    <row r="133" spans="1:9" ht="220.8">
      <c r="A133" s="126" t="str">
        <f t="shared" si="7"/>
        <v>DefinitionsC25</v>
      </c>
      <c r="B133" s="126" t="s">
        <v>607</v>
      </c>
      <c r="C133" s="126" t="s">
        <v>19313</v>
      </c>
      <c r="D133" s="126" t="s">
        <v>804</v>
      </c>
      <c r="E133" s="240" t="s">
        <v>805</v>
      </c>
      <c r="F133" s="241" t="s">
        <v>806</v>
      </c>
      <c r="G133" s="248" t="s">
        <v>807</v>
      </c>
      <c r="H133" s="276" t="s">
        <v>808</v>
      </c>
      <c r="I133" s="126" t="s">
        <v>18505</v>
      </c>
    </row>
    <row r="134" spans="1:9" ht="124.2">
      <c r="A134" s="126" t="str">
        <f t="shared" si="7"/>
        <v>DefinitionsC26</v>
      </c>
      <c r="B134" s="126" t="s">
        <v>607</v>
      </c>
      <c r="C134" s="126" t="s">
        <v>19373</v>
      </c>
      <c r="D134" s="246" t="s">
        <v>810</v>
      </c>
      <c r="E134" s="247" t="s">
        <v>811</v>
      </c>
      <c r="F134" s="254" t="s">
        <v>812</v>
      </c>
      <c r="G134" s="255" t="s">
        <v>813</v>
      </c>
      <c r="H134" s="276" t="s">
        <v>814</v>
      </c>
      <c r="I134" s="126" t="s">
        <v>18506</v>
      </c>
    </row>
    <row r="135" spans="1:9" ht="82.8">
      <c r="A135" s="126" t="str">
        <f t="shared" si="7"/>
        <v>DefinitionsC27</v>
      </c>
      <c r="B135" s="126" t="s">
        <v>607</v>
      </c>
      <c r="C135" s="126" t="s">
        <v>19870</v>
      </c>
      <c r="D135" s="126" t="s">
        <v>816</v>
      </c>
      <c r="E135" s="240" t="s">
        <v>817</v>
      </c>
      <c r="F135" s="241" t="s">
        <v>818</v>
      </c>
      <c r="G135" s="126" t="s">
        <v>819</v>
      </c>
      <c r="H135" s="276" t="s">
        <v>820</v>
      </c>
      <c r="I135" s="126" t="s">
        <v>18507</v>
      </c>
    </row>
    <row r="136" spans="1:9" ht="27.6">
      <c r="A136" s="126" t="str">
        <f t="shared" si="7"/>
        <v>DeclarationD2</v>
      </c>
      <c r="B136" s="126" t="s">
        <v>821</v>
      </c>
      <c r="C136" s="126" t="s">
        <v>822</v>
      </c>
      <c r="D136" s="246" t="s">
        <v>823</v>
      </c>
      <c r="E136" s="246" t="s">
        <v>824</v>
      </c>
      <c r="F136" s="253" t="s">
        <v>825</v>
      </c>
      <c r="G136" s="258" t="s">
        <v>826</v>
      </c>
      <c r="H136" s="276" t="s">
        <v>827</v>
      </c>
      <c r="I136" s="188" t="s">
        <v>18509</v>
      </c>
    </row>
    <row r="137" spans="1:9" ht="27.6">
      <c r="A137" s="126" t="str">
        <f t="shared" si="7"/>
        <v>DeclarationF3</v>
      </c>
      <c r="B137" s="126" t="s">
        <v>821</v>
      </c>
      <c r="C137" s="126" t="s">
        <v>828</v>
      </c>
      <c r="D137" s="126" t="s">
        <v>829</v>
      </c>
      <c r="E137" s="240" t="s">
        <v>830</v>
      </c>
      <c r="F137" s="241" t="s">
        <v>831</v>
      </c>
      <c r="G137" s="126" t="s">
        <v>832</v>
      </c>
      <c r="H137" s="276" t="s">
        <v>833</v>
      </c>
      <c r="I137" s="126" t="s">
        <v>18510</v>
      </c>
    </row>
    <row r="138" spans="1:9">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1.4">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6">
      <c r="A143" s="126" t="str">
        <f t="shared" si="7"/>
        <v>DeclarationB8</v>
      </c>
      <c r="B143" s="126" t="s">
        <v>821</v>
      </c>
      <c r="C143" s="126" t="s">
        <v>643</v>
      </c>
      <c r="D143" s="126" t="s">
        <v>859</v>
      </c>
      <c r="E143" s="240" t="s">
        <v>860</v>
      </c>
      <c r="F143" s="241" t="s">
        <v>861</v>
      </c>
      <c r="G143" s="126" t="s">
        <v>862</v>
      </c>
      <c r="H143" s="276" t="s">
        <v>863</v>
      </c>
      <c r="I143" s="126" t="s">
        <v>18515</v>
      </c>
    </row>
    <row r="144" spans="1:9" ht="15.6">
      <c r="A144" s="126" t="str">
        <f t="shared" si="7"/>
        <v>DeclarationB9</v>
      </c>
      <c r="B144" s="126" t="s">
        <v>821</v>
      </c>
      <c r="C144" s="126" t="s">
        <v>649</v>
      </c>
      <c r="D144" s="126" t="s">
        <v>864</v>
      </c>
      <c r="E144" s="240" t="s">
        <v>865</v>
      </c>
      <c r="F144" s="241" t="s">
        <v>866</v>
      </c>
      <c r="G144" s="126" t="s">
        <v>867</v>
      </c>
      <c r="H144" s="276" t="s">
        <v>868</v>
      </c>
      <c r="I144" s="126" t="s">
        <v>18516</v>
      </c>
    </row>
    <row r="145" spans="1:9">
      <c r="A145" s="126" t="str">
        <f t="shared" si="7"/>
        <v>DeclarationB10</v>
      </c>
      <c r="B145" s="126" t="s">
        <v>821</v>
      </c>
      <c r="C145" s="126" t="s">
        <v>654</v>
      </c>
      <c r="D145" s="126" t="s">
        <v>869</v>
      </c>
      <c r="E145" s="240" t="s">
        <v>870</v>
      </c>
      <c r="F145" s="241" t="s">
        <v>871</v>
      </c>
      <c r="G145" s="126" t="s">
        <v>872</v>
      </c>
      <c r="H145" s="276" t="s">
        <v>873</v>
      </c>
      <c r="I145" s="126" t="s">
        <v>18517</v>
      </c>
    </row>
    <row r="146" spans="1:9">
      <c r="A146" s="126" t="str">
        <f t="shared" si="7"/>
        <v>DeclarationB10A</v>
      </c>
      <c r="B146" s="126" t="s">
        <v>821</v>
      </c>
      <c r="C146" s="126" t="s">
        <v>874</v>
      </c>
      <c r="D146" s="126" t="s">
        <v>869</v>
      </c>
      <c r="E146" s="240" t="s">
        <v>870</v>
      </c>
      <c r="F146" s="241" t="s">
        <v>875</v>
      </c>
      <c r="G146" s="126" t="s">
        <v>872</v>
      </c>
      <c r="H146" s="276" t="s">
        <v>873</v>
      </c>
      <c r="I146" s="126" t="s">
        <v>18517</v>
      </c>
    </row>
    <row r="147" spans="1:9">
      <c r="A147" s="126" t="str">
        <f t="shared" si="7"/>
        <v>DeclarationB10C</v>
      </c>
      <c r="B147" s="126" t="s">
        <v>821</v>
      </c>
      <c r="C147" s="126" t="s">
        <v>876</v>
      </c>
      <c r="D147" s="126" t="s">
        <v>877</v>
      </c>
      <c r="E147" s="240" t="s">
        <v>878</v>
      </c>
      <c r="F147" s="241" t="s">
        <v>879</v>
      </c>
      <c r="G147" s="126" t="s">
        <v>880</v>
      </c>
      <c r="H147" s="276" t="s">
        <v>881</v>
      </c>
      <c r="I147" s="126" t="s">
        <v>18518</v>
      </c>
    </row>
    <row r="148" spans="1:9" ht="27.6">
      <c r="A148" s="126" t="str">
        <f t="shared" si="7"/>
        <v>DeclarationB10B</v>
      </c>
      <c r="B148" s="126" t="s">
        <v>821</v>
      </c>
      <c r="C148" s="126" t="s">
        <v>882</v>
      </c>
      <c r="D148" s="126" t="s">
        <v>883</v>
      </c>
      <c r="E148" s="240" t="s">
        <v>884</v>
      </c>
      <c r="F148" s="241" t="s">
        <v>885</v>
      </c>
      <c r="G148" s="126" t="s">
        <v>886</v>
      </c>
      <c r="H148" s="276" t="s">
        <v>887</v>
      </c>
      <c r="I148" s="126" t="s">
        <v>18519</v>
      </c>
    </row>
    <row r="149" spans="1:9" ht="27.6">
      <c r="A149" s="126" t="str">
        <f t="shared" si="7"/>
        <v>DeclarationD11</v>
      </c>
      <c r="B149" s="126" t="s">
        <v>821</v>
      </c>
      <c r="C149" s="126" t="s">
        <v>888</v>
      </c>
      <c r="D149" s="126" t="s">
        <v>889</v>
      </c>
      <c r="E149" s="240" t="s">
        <v>890</v>
      </c>
      <c r="F149" s="241" t="s">
        <v>891</v>
      </c>
      <c r="G149" s="126" t="s">
        <v>892</v>
      </c>
      <c r="H149" s="276" t="s">
        <v>893</v>
      </c>
      <c r="I149" s="126" t="s">
        <v>18520</v>
      </c>
    </row>
    <row r="150" spans="1:9" ht="41.4">
      <c r="A150" s="126" t="str">
        <f t="shared" si="7"/>
        <v>DeclarationB12</v>
      </c>
      <c r="B150" s="126" t="s">
        <v>821</v>
      </c>
      <c r="C150" s="126" t="s">
        <v>18612</v>
      </c>
      <c r="D150" s="246" t="s">
        <v>18611</v>
      </c>
      <c r="E150" s="247" t="s">
        <v>19906</v>
      </c>
      <c r="F150" s="253" t="s">
        <v>19905</v>
      </c>
      <c r="G150" s="246" t="s">
        <v>19907</v>
      </c>
      <c r="H150" s="280" t="s">
        <v>19908</v>
      </c>
      <c r="I150" s="246" t="s">
        <v>19909</v>
      </c>
    </row>
    <row r="151" spans="1:9">
      <c r="A151" s="126" t="str">
        <f t="shared" ref="A151:A214" si="10">B151&amp;C151</f>
        <v>DeclarationB14</v>
      </c>
      <c r="B151" s="126" t="s">
        <v>821</v>
      </c>
      <c r="C151" s="126" t="s">
        <v>18613</v>
      </c>
      <c r="H151" s="276"/>
      <c r="I151" s="126"/>
    </row>
    <row r="152" spans="1:9">
      <c r="A152" s="126" t="str">
        <f t="shared" si="10"/>
        <v>DeclarationB16</v>
      </c>
      <c r="B152" s="126" t="s">
        <v>821</v>
      </c>
      <c r="C152" s="126" t="s">
        <v>18599</v>
      </c>
      <c r="D152" s="126" t="s">
        <v>894</v>
      </c>
      <c r="E152" s="240" t="s">
        <v>895</v>
      </c>
      <c r="F152" s="241" t="s">
        <v>896</v>
      </c>
      <c r="G152" s="126" t="s">
        <v>897</v>
      </c>
      <c r="H152" s="276" t="s">
        <v>898</v>
      </c>
      <c r="I152" s="126" t="s">
        <v>18521</v>
      </c>
    </row>
    <row r="153" spans="1:9">
      <c r="A153" s="126" t="str">
        <f t="shared" si="10"/>
        <v>DeclarationB17</v>
      </c>
      <c r="B153" s="126" t="s">
        <v>821</v>
      </c>
      <c r="C153" s="126" t="s">
        <v>18600</v>
      </c>
      <c r="D153" s="126" t="s">
        <v>899</v>
      </c>
      <c r="E153" s="240" t="s">
        <v>900</v>
      </c>
      <c r="F153" s="241" t="s">
        <v>901</v>
      </c>
      <c r="G153" s="126" t="s">
        <v>902</v>
      </c>
      <c r="H153" s="276" t="s">
        <v>903</v>
      </c>
      <c r="I153" s="126" t="s">
        <v>18522</v>
      </c>
    </row>
    <row r="154" spans="1:9">
      <c r="A154" s="126" t="str">
        <f t="shared" si="10"/>
        <v>DeclarationB18</v>
      </c>
      <c r="B154" s="126" t="s">
        <v>821</v>
      </c>
      <c r="C154" s="126" t="s">
        <v>18601</v>
      </c>
      <c r="D154" s="126" t="s">
        <v>904</v>
      </c>
      <c r="E154" s="240" t="s">
        <v>905</v>
      </c>
      <c r="F154" s="241" t="s">
        <v>906</v>
      </c>
      <c r="G154" s="126" t="s">
        <v>907</v>
      </c>
      <c r="H154" s="276" t="s">
        <v>908</v>
      </c>
      <c r="I154" s="126" t="s">
        <v>18523</v>
      </c>
    </row>
    <row r="155" spans="1:9">
      <c r="A155" s="126" t="str">
        <f t="shared" si="10"/>
        <v>DeclarationB19</v>
      </c>
      <c r="B155" s="126" t="s">
        <v>821</v>
      </c>
      <c r="C155" s="126" t="s">
        <v>18602</v>
      </c>
      <c r="D155" s="126" t="s">
        <v>909</v>
      </c>
      <c r="E155" s="240" t="s">
        <v>910</v>
      </c>
      <c r="F155" s="241" t="s">
        <v>911</v>
      </c>
      <c r="G155" s="126" t="s">
        <v>912</v>
      </c>
      <c r="H155" s="276" t="s">
        <v>913</v>
      </c>
      <c r="I155" s="126" t="s">
        <v>18524</v>
      </c>
    </row>
    <row r="156" spans="1:9">
      <c r="A156" s="126" t="str">
        <f t="shared" si="10"/>
        <v>DeclarationB20</v>
      </c>
      <c r="B156" s="126" t="s">
        <v>821</v>
      </c>
      <c r="C156" s="126" t="s">
        <v>18603</v>
      </c>
      <c r="D156" s="126" t="s">
        <v>914</v>
      </c>
      <c r="E156" s="240" t="s">
        <v>915</v>
      </c>
      <c r="F156" s="241" t="s">
        <v>916</v>
      </c>
      <c r="G156" s="126" t="s">
        <v>917</v>
      </c>
      <c r="H156" s="276" t="s">
        <v>918</v>
      </c>
      <c r="I156" s="126" t="s">
        <v>18525</v>
      </c>
    </row>
    <row r="157" spans="1:9">
      <c r="A157" s="126" t="str">
        <f t="shared" si="10"/>
        <v>DeclarationB21</v>
      </c>
      <c r="B157" s="126" t="s">
        <v>821</v>
      </c>
      <c r="C157" s="126" t="s">
        <v>18604</v>
      </c>
      <c r="D157" s="126" t="s">
        <v>919</v>
      </c>
      <c r="E157" s="240" t="s">
        <v>920</v>
      </c>
      <c r="F157" s="241" t="s">
        <v>921</v>
      </c>
      <c r="G157" s="126" t="s">
        <v>922</v>
      </c>
      <c r="H157" s="276" t="s">
        <v>923</v>
      </c>
      <c r="I157" s="126" t="s">
        <v>18526</v>
      </c>
    </row>
    <row r="158" spans="1:9">
      <c r="A158" s="126" t="str">
        <f t="shared" si="10"/>
        <v>DeclarationB22</v>
      </c>
      <c r="B158" s="126" t="s">
        <v>821</v>
      </c>
      <c r="C158" s="126" t="s">
        <v>18605</v>
      </c>
      <c r="D158" s="126" t="s">
        <v>924</v>
      </c>
      <c r="E158" s="240" t="s">
        <v>925</v>
      </c>
      <c r="F158" s="241" t="s">
        <v>926</v>
      </c>
      <c r="G158" s="126" t="s">
        <v>927</v>
      </c>
      <c r="H158" s="276" t="s">
        <v>928</v>
      </c>
      <c r="I158" s="126" t="s">
        <v>18527</v>
      </c>
    </row>
    <row r="159" spans="1:9">
      <c r="A159" s="126" t="str">
        <f t="shared" si="10"/>
        <v>DeclarationB23</v>
      </c>
      <c r="B159" s="126" t="s">
        <v>821</v>
      </c>
      <c r="C159" s="126" t="s">
        <v>18606</v>
      </c>
      <c r="D159" s="126" t="s">
        <v>929</v>
      </c>
      <c r="E159" s="240" t="s">
        <v>930</v>
      </c>
      <c r="F159" s="241" t="s">
        <v>931</v>
      </c>
      <c r="G159" s="126" t="s">
        <v>932</v>
      </c>
      <c r="H159" s="276" t="s">
        <v>933</v>
      </c>
      <c r="I159" s="126" t="s">
        <v>18528</v>
      </c>
    </row>
    <row r="160" spans="1:9">
      <c r="A160" s="126" t="str">
        <f t="shared" si="10"/>
        <v>DeclarationB24</v>
      </c>
      <c r="B160" s="126" t="s">
        <v>821</v>
      </c>
      <c r="C160" s="126" t="s">
        <v>18607</v>
      </c>
      <c r="D160" s="126" t="s">
        <v>934</v>
      </c>
      <c r="E160" s="240" t="s">
        <v>935</v>
      </c>
      <c r="F160" s="241" t="s">
        <v>936</v>
      </c>
      <c r="G160" s="126" t="s">
        <v>937</v>
      </c>
      <c r="H160" s="276" t="s">
        <v>938</v>
      </c>
      <c r="I160" s="126" t="s">
        <v>18529</v>
      </c>
    </row>
    <row r="161" spans="1:9">
      <c r="A161" s="126" t="str">
        <f t="shared" si="10"/>
        <v>DeclarationB25</v>
      </c>
      <c r="B161" s="126" t="s">
        <v>821</v>
      </c>
      <c r="C161" s="126" t="s">
        <v>18608</v>
      </c>
      <c r="D161" s="126" t="s">
        <v>939</v>
      </c>
      <c r="E161" s="240" t="s">
        <v>940</v>
      </c>
      <c r="F161" s="241" t="s">
        <v>941</v>
      </c>
      <c r="G161" s="126" t="s">
        <v>942</v>
      </c>
      <c r="H161" s="276" t="s">
        <v>943</v>
      </c>
      <c r="I161" s="126" t="s">
        <v>18530</v>
      </c>
    </row>
    <row r="162" spans="1:9">
      <c r="A162" s="126" t="str">
        <f t="shared" si="10"/>
        <v>DeclarationB26</v>
      </c>
      <c r="B162" s="126" t="s">
        <v>821</v>
      </c>
      <c r="C162" s="126" t="s">
        <v>18609</v>
      </c>
      <c r="D162" s="126" t="s">
        <v>944</v>
      </c>
      <c r="E162" s="240" t="s">
        <v>945</v>
      </c>
      <c r="F162" s="241" t="s">
        <v>946</v>
      </c>
      <c r="G162" s="126" t="s">
        <v>947</v>
      </c>
      <c r="H162" s="276" t="s">
        <v>948</v>
      </c>
      <c r="I162" s="126" t="s">
        <v>18531</v>
      </c>
    </row>
    <row r="163" spans="1:9" ht="27.6">
      <c r="A163" s="126" t="str">
        <f t="shared" si="10"/>
        <v>DeclarationB28</v>
      </c>
      <c r="B163" s="126" t="s">
        <v>821</v>
      </c>
      <c r="C163" s="126" t="s">
        <v>18610</v>
      </c>
      <c r="D163" s="126" t="s">
        <v>949</v>
      </c>
      <c r="E163" s="240" t="s">
        <v>950</v>
      </c>
      <c r="F163" s="241" t="s">
        <v>951</v>
      </c>
      <c r="G163" s="126" t="s">
        <v>952</v>
      </c>
      <c r="H163" s="276" t="s">
        <v>953</v>
      </c>
      <c r="I163" s="126" t="s">
        <v>18532</v>
      </c>
    </row>
    <row r="164" spans="1:9" ht="4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7.6">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69">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8">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8">
      <c r="A168" s="126" t="str">
        <f t="shared" si="10"/>
        <v>DeclarationB77</v>
      </c>
      <c r="B168" s="126" t="s">
        <v>821</v>
      </c>
      <c r="C168" s="126" t="s">
        <v>18619</v>
      </c>
      <c r="D168" s="126" t="s">
        <v>954</v>
      </c>
      <c r="E168" s="240" t="s">
        <v>955</v>
      </c>
      <c r="F168" s="271" t="s">
        <v>956</v>
      </c>
      <c r="G168" s="126" t="s">
        <v>957</v>
      </c>
      <c r="H168" s="276" t="s">
        <v>958</v>
      </c>
      <c r="I168" s="126" t="s">
        <v>18593</v>
      </c>
    </row>
    <row r="169" spans="1:9" ht="41.4">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5.2">
      <c r="A170" s="126" t="str">
        <f t="shared" si="10"/>
        <v>DeclarationB101</v>
      </c>
      <c r="B170" s="126" t="s">
        <v>821</v>
      </c>
      <c r="C170" s="126" t="s">
        <v>18621</v>
      </c>
      <c r="D170" s="126" t="s">
        <v>959</v>
      </c>
      <c r="E170" s="244" t="s">
        <v>960</v>
      </c>
      <c r="F170" s="241" t="s">
        <v>961</v>
      </c>
      <c r="G170" s="126" t="s">
        <v>962</v>
      </c>
      <c r="H170" s="276" t="s">
        <v>963</v>
      </c>
      <c r="I170" s="126" t="s">
        <v>18594</v>
      </c>
    </row>
    <row r="171" spans="1:9">
      <c r="A171" s="126" t="str">
        <f t="shared" si="10"/>
        <v>DeclarationB113</v>
      </c>
      <c r="B171" s="126" t="s">
        <v>821</v>
      </c>
      <c r="C171" s="126" t="s">
        <v>18622</v>
      </c>
      <c r="D171" s="126" t="s">
        <v>964</v>
      </c>
      <c r="E171" s="240" t="s">
        <v>965</v>
      </c>
      <c r="F171" s="241" t="s">
        <v>966</v>
      </c>
      <c r="G171" s="126" t="s">
        <v>967</v>
      </c>
      <c r="H171" s="276" t="s">
        <v>968</v>
      </c>
      <c r="I171" s="126" t="s">
        <v>18541</v>
      </c>
    </row>
    <row r="172" spans="1:9" ht="27.6">
      <c r="A172" s="126" t="str">
        <f t="shared" si="10"/>
        <v>DeclarationB115</v>
      </c>
      <c r="B172" s="126" t="s">
        <v>821</v>
      </c>
      <c r="C172" s="126" t="s">
        <v>18623</v>
      </c>
      <c r="D172" s="126" t="s">
        <v>969</v>
      </c>
      <c r="E172" s="240" t="s">
        <v>12187</v>
      </c>
      <c r="F172" s="271" t="s">
        <v>970</v>
      </c>
      <c r="G172" s="126" t="s">
        <v>971</v>
      </c>
      <c r="H172" s="276" t="s">
        <v>972</v>
      </c>
      <c r="I172" s="126" t="s">
        <v>18536</v>
      </c>
    </row>
    <row r="173" spans="1:9" ht="41.4">
      <c r="A173" s="126" t="str">
        <f t="shared" si="10"/>
        <v>DeclarationB117</v>
      </c>
      <c r="B173" s="126" t="s">
        <v>821</v>
      </c>
      <c r="C173" s="126" t="s">
        <v>18624</v>
      </c>
      <c r="D173" s="126" t="s">
        <v>973</v>
      </c>
      <c r="E173" s="240" t="s">
        <v>12188</v>
      </c>
      <c r="F173" s="241" t="s">
        <v>974</v>
      </c>
      <c r="G173" s="126" t="s">
        <v>975</v>
      </c>
      <c r="H173" s="276" t="s">
        <v>976</v>
      </c>
      <c r="I173" s="126" t="s">
        <v>18537</v>
      </c>
    </row>
    <row r="174" spans="1:9" ht="41.4">
      <c r="A174" s="126" t="str">
        <f t="shared" si="10"/>
        <v>Declaration</v>
      </c>
      <c r="B174" s="126" t="s">
        <v>821</v>
      </c>
      <c r="D174" s="126" t="s">
        <v>977</v>
      </c>
      <c r="E174" s="240" t="s">
        <v>978</v>
      </c>
      <c r="F174" s="260" t="s">
        <v>979</v>
      </c>
      <c r="G174" s="126" t="s">
        <v>980</v>
      </c>
      <c r="H174" s="276" t="s">
        <v>981</v>
      </c>
      <c r="I174" s="126"/>
    </row>
    <row r="175" spans="1:9" ht="55.2">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27.6">
      <c r="A176" s="126" t="str">
        <f t="shared" si="10"/>
        <v>DeclarationB131</v>
      </c>
      <c r="B176" s="126" t="s">
        <v>821</v>
      </c>
      <c r="C176" s="126" t="s">
        <v>18626</v>
      </c>
      <c r="D176" s="126" t="s">
        <v>982</v>
      </c>
      <c r="E176" s="240" t="s">
        <v>12189</v>
      </c>
      <c r="F176" s="241" t="s">
        <v>983</v>
      </c>
      <c r="G176" s="126" t="s">
        <v>984</v>
      </c>
      <c r="H176" s="282" t="s">
        <v>985</v>
      </c>
      <c r="I176" s="126" t="s">
        <v>18533</v>
      </c>
    </row>
    <row r="177" spans="1:9" ht="27.6">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1.4">
      <c r="A178" s="126" t="str">
        <f t="shared" si="10"/>
        <v>DeclarationB135</v>
      </c>
      <c r="B178" s="126" t="s">
        <v>821</v>
      </c>
      <c r="C178" s="126" t="s">
        <v>18628</v>
      </c>
      <c r="D178" s="126" t="s">
        <v>986</v>
      </c>
      <c r="E178" s="240" t="s">
        <v>12190</v>
      </c>
      <c r="F178" s="241" t="s">
        <v>987</v>
      </c>
      <c r="G178" s="126" t="s">
        <v>988</v>
      </c>
      <c r="H178" s="276" t="s">
        <v>989</v>
      </c>
      <c r="I178" s="126" t="s">
        <v>18535</v>
      </c>
    </row>
    <row r="179" spans="1:9" ht="28.8">
      <c r="A179" s="126" t="str">
        <f t="shared" si="10"/>
        <v>DeclarationB137</v>
      </c>
      <c r="B179" s="126" t="s">
        <v>821</v>
      </c>
      <c r="C179" s="126" t="s">
        <v>18629</v>
      </c>
      <c r="D179" s="126" t="s">
        <v>990</v>
      </c>
      <c r="E179" s="240" t="s">
        <v>991</v>
      </c>
      <c r="F179" s="241" t="s">
        <v>992</v>
      </c>
      <c r="G179" s="126" t="s">
        <v>993</v>
      </c>
      <c r="H179" s="282" t="s">
        <v>994</v>
      </c>
      <c r="I179" s="126" t="s">
        <v>18534</v>
      </c>
    </row>
    <row r="180" spans="1:9">
      <c r="A180" s="126" t="str">
        <f t="shared" si="10"/>
        <v>DeclarationD29</v>
      </c>
      <c r="B180" s="126" t="s">
        <v>821</v>
      </c>
      <c r="C180" s="126" t="s">
        <v>18614</v>
      </c>
      <c r="D180" s="126" t="s">
        <v>995</v>
      </c>
      <c r="E180" s="240" t="s">
        <v>996</v>
      </c>
      <c r="F180" s="241" t="s">
        <v>996</v>
      </c>
      <c r="G180" s="126" t="s">
        <v>997</v>
      </c>
      <c r="H180" s="276" t="s">
        <v>998</v>
      </c>
      <c r="I180" s="126" t="s">
        <v>18542</v>
      </c>
    </row>
    <row r="181" spans="1:9">
      <c r="A181" s="126" t="str">
        <f t="shared" si="10"/>
        <v>DeclarationB114</v>
      </c>
      <c r="B181" s="126" t="s">
        <v>821</v>
      </c>
      <c r="C181" s="126" t="s">
        <v>18646</v>
      </c>
      <c r="D181" s="126" t="s">
        <v>999</v>
      </c>
      <c r="E181" s="240" t="s">
        <v>1000</v>
      </c>
      <c r="F181" s="241" t="s">
        <v>1001</v>
      </c>
      <c r="G181" s="126" t="s">
        <v>1002</v>
      </c>
      <c r="H181" s="276" t="s">
        <v>999</v>
      </c>
      <c r="I181" s="126" t="s">
        <v>18543</v>
      </c>
    </row>
    <row r="182" spans="1:9">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6">
      <c r="A183" s="126" t="str">
        <f t="shared" si="10"/>
        <v>Smelter Look-upA1</v>
      </c>
      <c r="B183" s="126" t="s">
        <v>1019</v>
      </c>
      <c r="C183" s="126" t="s">
        <v>368</v>
      </c>
      <c r="D183" s="126" t="s">
        <v>1020</v>
      </c>
      <c r="E183" s="240" t="s">
        <v>1021</v>
      </c>
      <c r="F183" s="271" t="s">
        <v>1022</v>
      </c>
      <c r="G183" s="126" t="s">
        <v>1023</v>
      </c>
      <c r="H183" s="276" t="s">
        <v>1024</v>
      </c>
      <c r="I183" s="126" t="s">
        <v>18548</v>
      </c>
    </row>
    <row r="184" spans="1:9" ht="27.6">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7.6">
      <c r="A185" s="126" t="str">
        <f t="shared" si="10"/>
        <v>Smelter Look-upB4</v>
      </c>
      <c r="B185" s="126" t="s">
        <v>1019</v>
      </c>
      <c r="C185" s="126" t="s">
        <v>619</v>
      </c>
      <c r="D185" s="126" t="s">
        <v>1030</v>
      </c>
      <c r="E185" s="274" t="s">
        <v>1031</v>
      </c>
      <c r="F185" s="271" t="s">
        <v>1032</v>
      </c>
      <c r="G185" s="126" t="s">
        <v>1033</v>
      </c>
      <c r="H185" s="276" t="s">
        <v>1034</v>
      </c>
      <c r="I185" s="188" t="s">
        <v>18550</v>
      </c>
    </row>
    <row r="186" spans="1:9" ht="27.6">
      <c r="A186" s="126" t="str">
        <f t="shared" si="10"/>
        <v>Smelter Look-up</v>
      </c>
      <c r="B186" s="126" t="s">
        <v>1019</v>
      </c>
      <c r="D186" s="126" t="s">
        <v>1035</v>
      </c>
      <c r="E186" s="382"/>
      <c r="F186" s="241" t="s">
        <v>1036</v>
      </c>
      <c r="G186" s="126" t="s">
        <v>1037</v>
      </c>
      <c r="H186" s="276" t="s">
        <v>1038</v>
      </c>
      <c r="I186" s="188" t="s">
        <v>18551</v>
      </c>
    </row>
    <row r="187" spans="1:9" ht="27.6">
      <c r="A187" s="126" t="str">
        <f t="shared" si="10"/>
        <v>Smelter Look-upC4</v>
      </c>
      <c r="B187" s="126" t="s">
        <v>1019</v>
      </c>
      <c r="C187" s="126" t="s">
        <v>733</v>
      </c>
      <c r="D187" s="126" t="s">
        <v>1039</v>
      </c>
      <c r="E187" s="261" t="s">
        <v>1040</v>
      </c>
      <c r="F187" s="241" t="s">
        <v>1041</v>
      </c>
      <c r="G187" s="126" t="s">
        <v>1042</v>
      </c>
      <c r="H187" s="276" t="s">
        <v>1043</v>
      </c>
      <c r="I187" s="188" t="s">
        <v>18552</v>
      </c>
    </row>
    <row r="188" spans="1:9" ht="27.6">
      <c r="A188" s="126" t="str">
        <f t="shared" si="10"/>
        <v>Smelter Look-upD4</v>
      </c>
      <c r="B188" s="126" t="s">
        <v>1019</v>
      </c>
      <c r="C188" s="126" t="s">
        <v>1044</v>
      </c>
      <c r="D188" s="126" t="s">
        <v>1045</v>
      </c>
      <c r="E188" s="261"/>
      <c r="F188" s="241" t="s">
        <v>1046</v>
      </c>
      <c r="G188" s="126" t="s">
        <v>1047</v>
      </c>
      <c r="H188" s="276" t="s">
        <v>1048</v>
      </c>
      <c r="I188" s="188" t="s">
        <v>18553</v>
      </c>
    </row>
    <row r="189" spans="1:9" ht="27.6">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7.6">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7.6">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7.6">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7.6">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6.4">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6">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c r="A204" s="126" t="str">
        <f t="shared" si="10"/>
        <v>Smelter ListM4</v>
      </c>
      <c r="B204" s="126" t="s">
        <v>1078</v>
      </c>
      <c r="C204" s="126" t="s">
        <v>1106</v>
      </c>
      <c r="D204" s="126" t="s">
        <v>1107</v>
      </c>
      <c r="E204" s="240" t="s">
        <v>1108</v>
      </c>
      <c r="F204" s="241" t="s">
        <v>1109</v>
      </c>
      <c r="G204" s="126" t="s">
        <v>1110</v>
      </c>
      <c r="H204" s="276" t="s">
        <v>1111</v>
      </c>
      <c r="I204" s="188" t="s">
        <v>18563</v>
      </c>
    </row>
    <row r="205" spans="1:9" ht="28.8">
      <c r="A205" s="126" t="str">
        <f t="shared" si="10"/>
        <v>Smelter ListN4</v>
      </c>
      <c r="B205" s="126" t="s">
        <v>1078</v>
      </c>
      <c r="C205" s="126" t="s">
        <v>1112</v>
      </c>
      <c r="D205" s="126" t="s">
        <v>1113</v>
      </c>
      <c r="E205" s="240" t="s">
        <v>1114</v>
      </c>
      <c r="F205" s="241" t="s">
        <v>1115</v>
      </c>
      <c r="G205" s="126" t="s">
        <v>1116</v>
      </c>
      <c r="H205" s="276" t="s">
        <v>1117</v>
      </c>
      <c r="I205" s="126" t="s">
        <v>18564</v>
      </c>
    </row>
    <row r="206" spans="1:9" ht="28.8">
      <c r="A206" s="126" t="str">
        <f t="shared" si="10"/>
        <v>Smelter ListO4</v>
      </c>
      <c r="B206" s="126" t="s">
        <v>1078</v>
      </c>
      <c r="C206" s="126" t="s">
        <v>1118</v>
      </c>
      <c r="D206" s="126" t="s">
        <v>1119</v>
      </c>
      <c r="E206" s="240" t="s">
        <v>1120</v>
      </c>
      <c r="F206" s="241" t="s">
        <v>1121</v>
      </c>
      <c r="G206" s="126" t="s">
        <v>1122</v>
      </c>
      <c r="H206" s="276" t="s">
        <v>1123</v>
      </c>
      <c r="I206" s="126" t="s">
        <v>18565</v>
      </c>
    </row>
    <row r="207" spans="1:9" ht="27.6">
      <c r="A207" s="126" t="str">
        <f t="shared" si="10"/>
        <v>Smelter ListP4</v>
      </c>
      <c r="B207" s="126" t="s">
        <v>1078</v>
      </c>
      <c r="C207" s="126" t="s">
        <v>1124</v>
      </c>
      <c r="D207" s="126" t="s">
        <v>1125</v>
      </c>
      <c r="E207" s="240" t="s">
        <v>1126</v>
      </c>
      <c r="F207" s="241" t="s">
        <v>1127</v>
      </c>
      <c r="G207" s="126" t="s">
        <v>1128</v>
      </c>
      <c r="H207" s="276" t="s">
        <v>1129</v>
      </c>
      <c r="I207" s="126" t="s">
        <v>18566</v>
      </c>
    </row>
    <row r="208" spans="1:9">
      <c r="A208" s="126" t="str">
        <f t="shared" si="10"/>
        <v>Smelter ListQ4</v>
      </c>
      <c r="B208" s="126" t="s">
        <v>1078</v>
      </c>
      <c r="C208" s="126" t="s">
        <v>1130</v>
      </c>
      <c r="D208" s="126" t="s">
        <v>1003</v>
      </c>
      <c r="E208" s="240" t="s">
        <v>1004</v>
      </c>
      <c r="F208" s="241" t="s">
        <v>1005</v>
      </c>
      <c r="G208" s="126" t="s">
        <v>1006</v>
      </c>
      <c r="H208" s="276" t="s">
        <v>1007</v>
      </c>
      <c r="I208" s="126" t="s">
        <v>18544</v>
      </c>
    </row>
    <row r="209" spans="1:9" ht="27.6">
      <c r="A209" s="126" t="str">
        <f t="shared" si="10"/>
        <v>Smelter ListJ2</v>
      </c>
      <c r="B209" s="126" t="s">
        <v>1078</v>
      </c>
      <c r="C209" s="126" t="s">
        <v>1131</v>
      </c>
      <c r="D209" s="126" t="s">
        <v>1132</v>
      </c>
      <c r="E209" s="240" t="s">
        <v>1133</v>
      </c>
      <c r="F209" s="241" t="s">
        <v>1134</v>
      </c>
      <c r="G209" s="126" t="s">
        <v>1135</v>
      </c>
      <c r="H209" s="276" t="s">
        <v>1136</v>
      </c>
      <c r="I209" s="126" t="s">
        <v>18567</v>
      </c>
    </row>
    <row r="210" spans="1:9" ht="26.4">
      <c r="A210" s="126" t="str">
        <f t="shared" si="10"/>
        <v>Smelter ListB2</v>
      </c>
      <c r="B210" s="126" t="s">
        <v>1078</v>
      </c>
      <c r="C210" s="126" t="s">
        <v>608</v>
      </c>
      <c r="D210" s="263" t="s">
        <v>1137</v>
      </c>
      <c r="E210" s="240" t="s">
        <v>1138</v>
      </c>
      <c r="F210" s="241" t="s">
        <v>1139</v>
      </c>
      <c r="G210" s="263" t="s">
        <v>1140</v>
      </c>
      <c r="H210" s="276" t="s">
        <v>1141</v>
      </c>
      <c r="I210" s="126" t="s">
        <v>18568</v>
      </c>
    </row>
    <row r="211" spans="1:9" ht="409.6">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c r="A213" s="126" t="str">
        <f t="shared" si="10"/>
        <v>Smelter ListG4</v>
      </c>
      <c r="B213" s="126" t="s">
        <v>1078</v>
      </c>
      <c r="C213" s="126" t="s">
        <v>1061</v>
      </c>
      <c r="D213" s="126" t="s">
        <v>1056</v>
      </c>
      <c r="E213" s="240" t="s">
        <v>1057</v>
      </c>
      <c r="F213" s="241" t="s">
        <v>1058</v>
      </c>
      <c r="G213" s="126" t="s">
        <v>1150</v>
      </c>
      <c r="H213" s="276" t="s">
        <v>1060</v>
      </c>
      <c r="I213" s="126" t="s">
        <v>18555</v>
      </c>
    </row>
    <row r="214" spans="1:9">
      <c r="A214" s="126" t="str">
        <f t="shared" si="10"/>
        <v>Smelter ListAH5</v>
      </c>
      <c r="B214" s="126" t="s">
        <v>1078</v>
      </c>
      <c r="C214" s="126" t="s">
        <v>1151</v>
      </c>
      <c r="D214" s="126" t="s">
        <v>25</v>
      </c>
      <c r="E214" s="240" t="s">
        <v>1008</v>
      </c>
      <c r="F214" s="241" t="s">
        <v>1009</v>
      </c>
      <c r="G214" s="126" t="s">
        <v>1010</v>
      </c>
      <c r="H214" s="276" t="s">
        <v>1011</v>
      </c>
      <c r="I214" s="126" t="s">
        <v>18545</v>
      </c>
    </row>
    <row r="215" spans="1:9">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c r="A216" s="126" t="str">
        <f t="shared" si="11"/>
        <v>Smelter ListAH7</v>
      </c>
      <c r="B216" s="126" t="s">
        <v>1078</v>
      </c>
      <c r="C216" s="126" t="s">
        <v>1153</v>
      </c>
      <c r="D216" s="126" t="s">
        <v>26</v>
      </c>
      <c r="E216" s="240" t="s">
        <v>1015</v>
      </c>
      <c r="F216" s="241" t="s">
        <v>1016</v>
      </c>
      <c r="G216" s="126" t="s">
        <v>1017</v>
      </c>
      <c r="H216" s="276" t="s">
        <v>1018</v>
      </c>
      <c r="I216" s="126" t="s">
        <v>18547</v>
      </c>
    </row>
    <row r="217" spans="1:9" ht="41.4">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7.6">
      <c r="A228" s="126" t="str">
        <f t="shared" si="11"/>
        <v>CheckerJ4</v>
      </c>
      <c r="B228" s="126" t="s">
        <v>1154</v>
      </c>
      <c r="C228" s="126" t="s">
        <v>1093</v>
      </c>
      <c r="D228" s="126" t="s">
        <v>1202</v>
      </c>
      <c r="E228" s="240" t="s">
        <v>1203</v>
      </c>
      <c r="F228" s="241" t="s">
        <v>1204</v>
      </c>
      <c r="G228" s="126" t="s">
        <v>1205</v>
      </c>
      <c r="H228" s="276" t="s">
        <v>1206</v>
      </c>
      <c r="I228" s="126" t="s">
        <v>18579</v>
      </c>
    </row>
    <row r="229" spans="1:9" ht="27.6">
      <c r="A229" s="126" t="str">
        <f t="shared" si="11"/>
        <v>CheckerJ5</v>
      </c>
      <c r="B229" s="126" t="s">
        <v>1154</v>
      </c>
      <c r="C229" s="126" t="s">
        <v>1207</v>
      </c>
      <c r="D229" s="126" t="s">
        <v>1208</v>
      </c>
      <c r="E229" s="240" t="s">
        <v>1209</v>
      </c>
      <c r="F229" s="241" t="s">
        <v>1210</v>
      </c>
      <c r="G229" s="126" t="s">
        <v>1211</v>
      </c>
      <c r="H229" s="276" t="s">
        <v>1212</v>
      </c>
      <c r="I229" s="126" t="s">
        <v>18580</v>
      </c>
    </row>
    <row r="230" spans="1:9" ht="27.6">
      <c r="A230" s="126" t="str">
        <f t="shared" si="11"/>
        <v>CheckerJ6</v>
      </c>
      <c r="B230" s="126" t="s">
        <v>1154</v>
      </c>
      <c r="C230" s="126" t="s">
        <v>1213</v>
      </c>
      <c r="D230" s="126" t="s">
        <v>1214</v>
      </c>
      <c r="E230" s="240" t="s">
        <v>1215</v>
      </c>
      <c r="F230" s="241" t="s">
        <v>1216</v>
      </c>
      <c r="G230" s="126" t="s">
        <v>1217</v>
      </c>
      <c r="H230" s="276" t="s">
        <v>1218</v>
      </c>
      <c r="I230" s="126" t="s">
        <v>18581</v>
      </c>
    </row>
    <row r="231" spans="1:9" ht="27.6">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7.6">
      <c r="A233" s="126" t="str">
        <f t="shared" si="11"/>
        <v>CheckerJ9</v>
      </c>
      <c r="B233" s="126" t="s">
        <v>1154</v>
      </c>
      <c r="C233" s="126" t="s">
        <v>1225</v>
      </c>
      <c r="D233" s="126" t="s">
        <v>18918</v>
      </c>
      <c r="E233" s="240" t="s">
        <v>19594</v>
      </c>
      <c r="F233" s="241" t="s">
        <v>19660</v>
      </c>
      <c r="G233" s="126" t="s">
        <v>1220</v>
      </c>
      <c r="H233" s="276" t="s">
        <v>1221</v>
      </c>
      <c r="I233" s="126" t="s">
        <v>18582</v>
      </c>
    </row>
    <row r="234" spans="1:9" ht="28.8">
      <c r="A234" s="126" t="str">
        <f t="shared" si="11"/>
        <v>CheckerJ10</v>
      </c>
      <c r="B234" s="126" t="s">
        <v>1154</v>
      </c>
      <c r="C234" s="126" t="s">
        <v>1228</v>
      </c>
      <c r="D234" s="126" t="s">
        <v>19034</v>
      </c>
      <c r="E234" s="240" t="s">
        <v>19595</v>
      </c>
      <c r="F234" s="241" t="s">
        <v>19661</v>
      </c>
      <c r="G234" s="126" t="s">
        <v>1223</v>
      </c>
      <c r="H234" s="276" t="s">
        <v>1224</v>
      </c>
      <c r="I234" s="126" t="s">
        <v>18583</v>
      </c>
    </row>
    <row r="235" spans="1:9" ht="27.6">
      <c r="A235" s="126" t="str">
        <f t="shared" si="11"/>
        <v>CheckerJ11</v>
      </c>
      <c r="B235" s="126" t="s">
        <v>1154</v>
      </c>
      <c r="C235" s="126" t="s">
        <v>1231</v>
      </c>
      <c r="D235" s="126" t="s">
        <v>18919</v>
      </c>
      <c r="E235" s="240" t="s">
        <v>19596</v>
      </c>
      <c r="F235" s="241" t="s">
        <v>19662</v>
      </c>
      <c r="G235" s="126" t="s">
        <v>1226</v>
      </c>
      <c r="H235" s="276" t="s">
        <v>1227</v>
      </c>
      <c r="I235" s="126" t="s">
        <v>18584</v>
      </c>
    </row>
    <row r="236" spans="1:9" ht="41.4">
      <c r="A236" s="126" t="str">
        <f t="shared" si="11"/>
        <v>CheckerJ12</v>
      </c>
      <c r="B236" s="126" t="s">
        <v>1154</v>
      </c>
      <c r="C236" s="126" t="s">
        <v>1234</v>
      </c>
      <c r="D236" s="126" t="s">
        <v>18920</v>
      </c>
      <c r="E236" s="240" t="s">
        <v>19597</v>
      </c>
      <c r="F236" s="241" t="s">
        <v>19663</v>
      </c>
      <c r="G236" s="251" t="s">
        <v>1229</v>
      </c>
      <c r="H236" s="276" t="s">
        <v>1230</v>
      </c>
      <c r="I236" s="126" t="s">
        <v>18585</v>
      </c>
    </row>
    <row r="237" spans="1:9" ht="41.4">
      <c r="A237" s="126" t="str">
        <f t="shared" si="11"/>
        <v>CheckerJ13</v>
      </c>
      <c r="B237" s="126" t="s">
        <v>1154</v>
      </c>
      <c r="C237" s="126" t="s">
        <v>1235</v>
      </c>
      <c r="D237" s="126" t="s">
        <v>18921</v>
      </c>
      <c r="E237" s="240" t="s">
        <v>19599</v>
      </c>
      <c r="F237" s="241" t="s">
        <v>19664</v>
      </c>
      <c r="G237" s="251" t="s">
        <v>1232</v>
      </c>
      <c r="H237" s="276" t="s">
        <v>1233</v>
      </c>
      <c r="I237" s="126" t="s">
        <v>18586</v>
      </c>
    </row>
    <row r="238" spans="1:9" ht="27.6">
      <c r="A238" s="126" t="str">
        <f t="shared" si="11"/>
        <v>CheckerJ15</v>
      </c>
      <c r="B238" s="126" t="s">
        <v>1154</v>
      </c>
      <c r="C238" s="126" t="s">
        <v>1238</v>
      </c>
      <c r="D238" s="126" t="s">
        <v>18922</v>
      </c>
      <c r="E238" s="240" t="s">
        <v>19598</v>
      </c>
      <c r="F238" s="241" t="s">
        <v>19665</v>
      </c>
      <c r="G238" s="126" t="s">
        <v>1236</v>
      </c>
      <c r="H238" s="276" t="s">
        <v>1237</v>
      </c>
      <c r="I238" s="126" t="s">
        <v>18587</v>
      </c>
    </row>
    <row r="239" spans="1:9" ht="41.4">
      <c r="A239" s="126" t="str">
        <f t="shared" si="11"/>
        <v>CheckerJ17</v>
      </c>
      <c r="B239" s="126" t="s">
        <v>1154</v>
      </c>
      <c r="C239" s="126" t="s">
        <v>1239</v>
      </c>
      <c r="D239" s="246" t="s">
        <v>18923</v>
      </c>
      <c r="E239" s="247" t="s">
        <v>19600</v>
      </c>
      <c r="F239" s="253" t="s">
        <v>19916</v>
      </c>
      <c r="G239" s="251" t="s">
        <v>19683</v>
      </c>
      <c r="H239" s="276" t="s">
        <v>19737</v>
      </c>
      <c r="I239" s="126" t="s">
        <v>19791</v>
      </c>
    </row>
    <row r="240" spans="1:9" ht="41.4">
      <c r="A240" s="126" t="str">
        <f t="shared" si="11"/>
        <v>CheckerJ18</v>
      </c>
      <c r="B240" s="126" t="s">
        <v>1154</v>
      </c>
      <c r="C240" s="126" t="s">
        <v>1240</v>
      </c>
      <c r="D240" s="246" t="s">
        <v>18927</v>
      </c>
      <c r="E240" s="247" t="s">
        <v>19601</v>
      </c>
      <c r="F240" s="253" t="s">
        <v>19917</v>
      </c>
      <c r="G240" s="252" t="s">
        <v>19684</v>
      </c>
      <c r="H240" s="276" t="s">
        <v>19738</v>
      </c>
      <c r="I240" s="126" t="s">
        <v>19792</v>
      </c>
    </row>
    <row r="241" spans="1:9" ht="41.4">
      <c r="A241" s="126" t="str">
        <f t="shared" si="11"/>
        <v>CheckerJ19</v>
      </c>
      <c r="B241" s="126" t="s">
        <v>1154</v>
      </c>
      <c r="C241" s="126" t="s">
        <v>18926</v>
      </c>
      <c r="D241" s="246" t="s">
        <v>18928</v>
      </c>
      <c r="E241" s="247" t="s">
        <v>19602</v>
      </c>
      <c r="F241" s="253" t="s">
        <v>19918</v>
      </c>
      <c r="G241" s="96" t="s">
        <v>19685</v>
      </c>
      <c r="H241" s="276" t="s">
        <v>19739</v>
      </c>
      <c r="I241" s="126" t="s">
        <v>19793</v>
      </c>
    </row>
    <row r="242" spans="1:9" ht="41.4">
      <c r="A242" s="126" t="str">
        <f t="shared" si="11"/>
        <v>CheckerJ20</v>
      </c>
      <c r="B242" s="126" t="s">
        <v>1154</v>
      </c>
      <c r="C242" s="126" t="s">
        <v>1241</v>
      </c>
      <c r="D242" s="246" t="s">
        <v>18929</v>
      </c>
      <c r="E242" s="247" t="s">
        <v>19603</v>
      </c>
      <c r="F242" s="253" t="s">
        <v>19919</v>
      </c>
      <c r="G242" s="96" t="s">
        <v>19686</v>
      </c>
      <c r="H242" s="276" t="s">
        <v>19740</v>
      </c>
      <c r="I242" s="126" t="s">
        <v>19794</v>
      </c>
    </row>
    <row r="243" spans="1:9" ht="41.4">
      <c r="A243" s="126" t="str">
        <f t="shared" si="11"/>
        <v>CheckerJ21</v>
      </c>
      <c r="B243" s="126" t="s">
        <v>1154</v>
      </c>
      <c r="C243" s="126" t="s">
        <v>1242</v>
      </c>
      <c r="D243" s="246" t="s">
        <v>18930</v>
      </c>
      <c r="E243" s="247" t="s">
        <v>19604</v>
      </c>
      <c r="F243" s="253" t="s">
        <v>19920</v>
      </c>
      <c r="G243" s="96" t="s">
        <v>19687</v>
      </c>
      <c r="H243" s="276" t="s">
        <v>19741</v>
      </c>
      <c r="I243" s="126" t="s">
        <v>19795</v>
      </c>
    </row>
    <row r="244" spans="1:9" ht="41.4">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5.2">
      <c r="A249" s="126" t="str">
        <f t="shared" si="11"/>
        <v>CheckerJ28</v>
      </c>
      <c r="B249" s="126" t="s">
        <v>1154</v>
      </c>
      <c r="C249" s="126" t="s">
        <v>1246</v>
      </c>
      <c r="D249" s="246" t="s">
        <v>18932</v>
      </c>
      <c r="E249" s="247" t="s">
        <v>19606</v>
      </c>
      <c r="F249" s="253" t="s">
        <v>19922</v>
      </c>
      <c r="G249" s="258" t="s">
        <v>19689</v>
      </c>
      <c r="H249" s="276" t="s">
        <v>19743</v>
      </c>
      <c r="I249" s="126" t="s">
        <v>19797</v>
      </c>
    </row>
    <row r="250" spans="1:9" ht="55.2">
      <c r="A250" s="126" t="str">
        <f t="shared" si="11"/>
        <v>CheckerJ29</v>
      </c>
      <c r="B250" s="126" t="s">
        <v>1154</v>
      </c>
      <c r="C250" s="126" t="s">
        <v>1247</v>
      </c>
      <c r="D250" s="246" t="s">
        <v>18933</v>
      </c>
      <c r="E250" s="247" t="s">
        <v>19607</v>
      </c>
      <c r="F250" s="253" t="s">
        <v>19923</v>
      </c>
      <c r="G250" s="258" t="s">
        <v>19690</v>
      </c>
      <c r="H250" s="276" t="s">
        <v>19744</v>
      </c>
      <c r="I250" s="126" t="s">
        <v>19798</v>
      </c>
    </row>
    <row r="251" spans="1:9" ht="55.2">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5.2">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5.2">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5.2">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55.2">
      <c r="A259" s="126" t="str">
        <f t="shared" si="11"/>
        <v>CheckerJ39</v>
      </c>
      <c r="B259" s="126" t="s">
        <v>1154</v>
      </c>
      <c r="C259" s="126" t="s">
        <v>18946</v>
      </c>
      <c r="D259" s="246" t="s">
        <v>19035</v>
      </c>
      <c r="E259" s="247" t="s">
        <v>19612</v>
      </c>
      <c r="F259" s="253" t="s">
        <v>19928</v>
      </c>
      <c r="G259" s="252" t="s">
        <v>19695</v>
      </c>
      <c r="H259" s="276" t="s">
        <v>19749</v>
      </c>
      <c r="I259" s="126" t="s">
        <v>19803</v>
      </c>
    </row>
    <row r="260" spans="1:9" ht="55.2">
      <c r="A260" s="126" t="str">
        <f t="shared" si="11"/>
        <v>CheckerJ40</v>
      </c>
      <c r="B260" s="126" t="s">
        <v>1154</v>
      </c>
      <c r="C260" s="126" t="s">
        <v>18947</v>
      </c>
      <c r="D260" s="246" t="s">
        <v>19036</v>
      </c>
      <c r="E260" s="247" t="s">
        <v>19613</v>
      </c>
      <c r="F260" s="253" t="s">
        <v>19929</v>
      </c>
      <c r="G260" s="251" t="s">
        <v>19696</v>
      </c>
      <c r="H260" s="276" t="s">
        <v>19750</v>
      </c>
      <c r="I260" s="126" t="s">
        <v>19804</v>
      </c>
    </row>
    <row r="261" spans="1:9" ht="55.2">
      <c r="A261" s="126" t="str">
        <f t="shared" si="11"/>
        <v>CheckerJ41</v>
      </c>
      <c r="B261" s="126" t="s">
        <v>1154</v>
      </c>
      <c r="C261" s="126" t="s">
        <v>18949</v>
      </c>
      <c r="D261" s="246" t="s">
        <v>19037</v>
      </c>
      <c r="E261" s="247" t="s">
        <v>19614</v>
      </c>
      <c r="F261" s="253" t="s">
        <v>19930</v>
      </c>
      <c r="G261" s="251" t="s">
        <v>19697</v>
      </c>
      <c r="H261" s="276" t="s">
        <v>19751</v>
      </c>
      <c r="I261" s="126" t="s">
        <v>19805</v>
      </c>
    </row>
    <row r="262" spans="1:9" ht="55.2">
      <c r="A262" s="126" t="str">
        <f t="shared" si="11"/>
        <v>CheckerJ42</v>
      </c>
      <c r="B262" s="126" t="s">
        <v>1154</v>
      </c>
      <c r="C262" s="126" t="s">
        <v>18950</v>
      </c>
      <c r="D262" s="246" t="s">
        <v>19038</v>
      </c>
      <c r="E262" s="247" t="s">
        <v>19615</v>
      </c>
      <c r="F262" s="253" t="s">
        <v>19931</v>
      </c>
      <c r="G262" s="251" t="s">
        <v>19698</v>
      </c>
      <c r="H262" s="276" t="s">
        <v>19752</v>
      </c>
      <c r="I262" s="126" t="s">
        <v>19806</v>
      </c>
    </row>
    <row r="263" spans="1:9" ht="55.2">
      <c r="A263" s="126" t="str">
        <f t="shared" si="11"/>
        <v>CheckerJ43</v>
      </c>
      <c r="B263" s="126" t="s">
        <v>1154</v>
      </c>
      <c r="C263" s="126" t="s">
        <v>18951</v>
      </c>
      <c r="D263" s="246" t="s">
        <v>19039</v>
      </c>
      <c r="E263" s="247" t="s">
        <v>19616</v>
      </c>
      <c r="F263" s="253" t="s">
        <v>19932</v>
      </c>
      <c r="G263" s="251" t="s">
        <v>19699</v>
      </c>
      <c r="H263" s="276" t="s">
        <v>19753</v>
      </c>
      <c r="I263" s="126" t="s">
        <v>19807</v>
      </c>
    </row>
    <row r="264" spans="1:9" ht="55.2">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55.2">
      <c r="A269" s="126" t="str">
        <f t="shared" si="11"/>
        <v>CheckerJ50</v>
      </c>
      <c r="B269" s="126" t="s">
        <v>1154</v>
      </c>
      <c r="C269" s="126" t="s">
        <v>18957</v>
      </c>
      <c r="D269" s="246" t="s">
        <v>19041</v>
      </c>
      <c r="E269" s="247" t="s">
        <v>19618</v>
      </c>
      <c r="F269" s="253" t="s">
        <v>19934</v>
      </c>
      <c r="G269" s="251" t="s">
        <v>19701</v>
      </c>
      <c r="H269" s="276" t="s">
        <v>19755</v>
      </c>
      <c r="I269" s="126" t="s">
        <v>19809</v>
      </c>
    </row>
    <row r="270" spans="1:9" ht="55.2">
      <c r="A270" s="126" t="str">
        <f t="shared" si="11"/>
        <v>CheckerJ51</v>
      </c>
      <c r="B270" s="126" t="s">
        <v>1154</v>
      </c>
      <c r="C270" s="126" t="s">
        <v>18958</v>
      </c>
      <c r="D270" s="246" t="s">
        <v>19042</v>
      </c>
      <c r="E270" s="247" t="s">
        <v>19619</v>
      </c>
      <c r="F270" s="253" t="s">
        <v>19935</v>
      </c>
      <c r="G270" s="251" t="s">
        <v>19702</v>
      </c>
      <c r="H270" s="276" t="s">
        <v>19756</v>
      </c>
      <c r="I270" s="126" t="s">
        <v>19810</v>
      </c>
    </row>
    <row r="271" spans="1:9" ht="55.2">
      <c r="A271" s="126" t="str">
        <f t="shared" si="11"/>
        <v>CheckerJ52</v>
      </c>
      <c r="B271" s="126" t="s">
        <v>1154</v>
      </c>
      <c r="C271" s="126" t="s">
        <v>18959</v>
      </c>
      <c r="D271" s="246" t="s">
        <v>19043</v>
      </c>
      <c r="E271" s="247" t="s">
        <v>19620</v>
      </c>
      <c r="F271" s="253" t="s">
        <v>19936</v>
      </c>
      <c r="G271" s="251" t="s">
        <v>19703</v>
      </c>
      <c r="H271" s="276" t="s">
        <v>19757</v>
      </c>
      <c r="I271" s="126" t="s">
        <v>19811</v>
      </c>
    </row>
    <row r="272" spans="1:9" ht="55.2">
      <c r="A272" s="126" t="str">
        <f t="shared" si="11"/>
        <v>CheckerJ53</v>
      </c>
      <c r="B272" s="126" t="s">
        <v>1154</v>
      </c>
      <c r="C272" s="126" t="s">
        <v>18960</v>
      </c>
      <c r="D272" s="246" t="s">
        <v>19044</v>
      </c>
      <c r="E272" s="247" t="s">
        <v>19621</v>
      </c>
      <c r="F272" s="253" t="s">
        <v>19937</v>
      </c>
      <c r="G272" s="251" t="s">
        <v>19704</v>
      </c>
      <c r="H272" s="276" t="s">
        <v>19758</v>
      </c>
      <c r="I272" s="126" t="s">
        <v>19812</v>
      </c>
    </row>
    <row r="273" spans="1:9" ht="55.2">
      <c r="A273" s="126" t="str">
        <f t="shared" si="11"/>
        <v>CheckerJ54</v>
      </c>
      <c r="B273" s="126" t="s">
        <v>1154</v>
      </c>
      <c r="C273" s="126" t="s">
        <v>18961</v>
      </c>
      <c r="D273" s="246" t="s">
        <v>19045</v>
      </c>
      <c r="E273" s="247" t="s">
        <v>19622</v>
      </c>
      <c r="F273" s="253" t="s">
        <v>19938</v>
      </c>
      <c r="G273" s="251" t="s">
        <v>19705</v>
      </c>
      <c r="H273" s="276" t="s">
        <v>19759</v>
      </c>
      <c r="I273" s="126" t="s">
        <v>19813</v>
      </c>
    </row>
    <row r="274" spans="1:9" ht="55.2">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1.4">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1.4">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1.4">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1.4">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1.4">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1.4">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5.2">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 customHeight="1">
      <c r="A295" s="126" t="str">
        <f t="shared" si="12"/>
        <v>CheckerJ78</v>
      </c>
      <c r="B295" s="126" t="s">
        <v>1154</v>
      </c>
      <c r="C295" s="126" t="s">
        <v>18981</v>
      </c>
      <c r="G295"/>
      <c r="H295" s="276"/>
    </row>
    <row r="296" spans="1:9" ht="51.9" customHeight="1">
      <c r="A296" s="126" t="str">
        <f t="shared" si="12"/>
        <v>CheckerJ79</v>
      </c>
      <c r="B296" s="126" t="s">
        <v>1154</v>
      </c>
      <c r="C296" s="126" t="s">
        <v>18982</v>
      </c>
      <c r="G296"/>
      <c r="H296" s="276"/>
    </row>
    <row r="297" spans="1:9" ht="51.9"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41.4">
      <c r="A299" s="126" t="str">
        <f t="shared" si="12"/>
        <v>CheckerJ83</v>
      </c>
      <c r="B299" s="126" t="s">
        <v>1154</v>
      </c>
      <c r="C299" s="126" t="s">
        <v>18985</v>
      </c>
      <c r="D299" s="246" t="s">
        <v>19059</v>
      </c>
      <c r="E299" s="247" t="s">
        <v>19636</v>
      </c>
      <c r="F299" s="253" t="s">
        <v>19940</v>
      </c>
      <c r="G299" s="258" t="s">
        <v>19719</v>
      </c>
      <c r="H299" s="276" t="s">
        <v>19773</v>
      </c>
      <c r="I299" s="126" t="s">
        <v>19827</v>
      </c>
    </row>
    <row r="300" spans="1:9" ht="41.4">
      <c r="A300" s="126" t="str">
        <f t="shared" si="12"/>
        <v>CheckerJ84</v>
      </c>
      <c r="B300" s="126" t="s">
        <v>1154</v>
      </c>
      <c r="C300" s="126" t="s">
        <v>18986</v>
      </c>
      <c r="D300" s="246" t="s">
        <v>19060</v>
      </c>
      <c r="E300" s="247" t="s">
        <v>19637</v>
      </c>
      <c r="F300" s="253" t="s">
        <v>19941</v>
      </c>
      <c r="G300" s="258" t="s">
        <v>19720</v>
      </c>
      <c r="H300" s="276" t="s">
        <v>19774</v>
      </c>
      <c r="I300" s="126" t="s">
        <v>19828</v>
      </c>
    </row>
    <row r="301" spans="1:9" ht="41.4">
      <c r="A301" s="126" t="str">
        <f t="shared" si="12"/>
        <v>CheckerJ85</v>
      </c>
      <c r="B301" s="126" t="s">
        <v>1154</v>
      </c>
      <c r="C301" s="126" t="s">
        <v>18987</v>
      </c>
      <c r="D301" s="246" t="s">
        <v>19061</v>
      </c>
      <c r="E301" s="247" t="s">
        <v>19638</v>
      </c>
      <c r="F301" s="253" t="s">
        <v>19942</v>
      </c>
      <c r="G301" s="258" t="s">
        <v>19721</v>
      </c>
      <c r="H301" s="276" t="s">
        <v>19775</v>
      </c>
      <c r="I301" s="126" t="s">
        <v>19829</v>
      </c>
    </row>
    <row r="302" spans="1:9" ht="41.4">
      <c r="A302" s="126" t="str">
        <f t="shared" si="12"/>
        <v>CheckerJ86</v>
      </c>
      <c r="B302" s="126" t="s">
        <v>1154</v>
      </c>
      <c r="C302" s="126" t="s">
        <v>18988</v>
      </c>
      <c r="D302" s="246" t="s">
        <v>19062</v>
      </c>
      <c r="E302" s="247" t="s">
        <v>19639</v>
      </c>
      <c r="F302" s="253" t="s">
        <v>19943</v>
      </c>
      <c r="G302" s="258" t="s">
        <v>19722</v>
      </c>
      <c r="H302" s="276" t="s">
        <v>19776</v>
      </c>
      <c r="I302" s="126" t="s">
        <v>19830</v>
      </c>
    </row>
    <row r="303" spans="1:9" ht="41.4">
      <c r="A303" s="126" t="str">
        <f t="shared" si="12"/>
        <v>CheckerJ87</v>
      </c>
      <c r="B303" s="126" t="s">
        <v>1154</v>
      </c>
      <c r="C303" s="126" t="s">
        <v>18989</v>
      </c>
      <c r="D303" s="246" t="s">
        <v>19063</v>
      </c>
      <c r="E303" s="247" t="s">
        <v>19640</v>
      </c>
      <c r="F303" s="253" t="s">
        <v>19944</v>
      </c>
      <c r="G303" s="258" t="s">
        <v>19723</v>
      </c>
      <c r="H303" s="276" t="s">
        <v>19777</v>
      </c>
      <c r="I303" s="126" t="s">
        <v>19831</v>
      </c>
    </row>
    <row r="304" spans="1:9" ht="41.4">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41.4">
      <c r="A311" s="126" t="str">
        <f t="shared" si="12"/>
        <v>CheckerJ96</v>
      </c>
      <c r="B311" s="126" t="s">
        <v>1154</v>
      </c>
      <c r="C311" s="126" t="s">
        <v>18999</v>
      </c>
      <c r="D311" s="126" t="s">
        <v>19001</v>
      </c>
      <c r="E311" s="244" t="s">
        <v>19644</v>
      </c>
      <c r="F311" s="266" t="s">
        <v>1248</v>
      </c>
      <c r="G311" s="248" t="s">
        <v>1249</v>
      </c>
      <c r="H311" s="276" t="s">
        <v>1250</v>
      </c>
      <c r="I311" s="126" t="s">
        <v>18588</v>
      </c>
    </row>
    <row r="312" spans="1:9" ht="69">
      <c r="A312" s="126" t="str">
        <f t="shared" si="12"/>
        <v>CheckerJ98</v>
      </c>
      <c r="B312" s="126" t="s">
        <v>1154</v>
      </c>
      <c r="C312" s="126" t="s">
        <v>19003</v>
      </c>
      <c r="D312" s="246" t="s">
        <v>19002</v>
      </c>
      <c r="E312" s="247" t="s">
        <v>19645</v>
      </c>
      <c r="F312" s="253" t="s">
        <v>19946</v>
      </c>
      <c r="G312" s="251" t="s">
        <v>19727</v>
      </c>
      <c r="H312" s="276" t="s">
        <v>19781</v>
      </c>
      <c r="I312" s="126" t="s">
        <v>19835</v>
      </c>
    </row>
    <row r="313" spans="1:9" ht="69">
      <c r="A313" s="126" t="str">
        <f t="shared" si="12"/>
        <v>CheckerJ99</v>
      </c>
      <c r="B313" s="126" t="s">
        <v>1154</v>
      </c>
      <c r="C313" s="126" t="s">
        <v>19005</v>
      </c>
      <c r="D313" s="246" t="s">
        <v>19004</v>
      </c>
      <c r="E313" s="247" t="s">
        <v>19646</v>
      </c>
      <c r="F313" s="253" t="s">
        <v>19947</v>
      </c>
      <c r="G313" s="251" t="s">
        <v>19728</v>
      </c>
      <c r="H313" s="276" t="s">
        <v>19782</v>
      </c>
      <c r="I313" s="126" t="s">
        <v>19836</v>
      </c>
    </row>
    <row r="314" spans="1:9" ht="69">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69">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69">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69">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1.4">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1.4">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55.2">
      <c r="A326" s="126" t="str">
        <f t="shared" si="12"/>
        <v>CheckerJ112</v>
      </c>
      <c r="B326" s="126" t="s">
        <v>1154</v>
      </c>
      <c r="C326" s="126" t="s">
        <v>19024</v>
      </c>
      <c r="D326" s="126" t="s">
        <v>19025</v>
      </c>
      <c r="E326" s="267" t="s">
        <v>19655</v>
      </c>
      <c r="F326" s="241" t="s">
        <v>1251</v>
      </c>
      <c r="G326" s="126" t="s">
        <v>1252</v>
      </c>
      <c r="H326" s="276" t="s">
        <v>1253</v>
      </c>
      <c r="I326" s="126" t="s">
        <v>18589</v>
      </c>
    </row>
    <row r="327" spans="1:9" ht="41.4">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1.4">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1.4">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1.4">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1.4">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1.4">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34.799999999999997">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 customHeight="1">
      <c r="A336" s="126" t="str">
        <f t="shared" si="12"/>
        <v>Checker</v>
      </c>
      <c r="B336" s="126" t="s">
        <v>1154</v>
      </c>
      <c r="D336" s="126" t="s">
        <v>1259</v>
      </c>
      <c r="E336" s="244" t="s">
        <v>1260</v>
      </c>
      <c r="F336" s="241" t="s">
        <v>1261</v>
      </c>
      <c r="G336" s="248" t="s">
        <v>1262</v>
      </c>
      <c r="H336" s="276" t="s">
        <v>1263</v>
      </c>
      <c r="I336" s="126" t="s">
        <v>18592</v>
      </c>
    </row>
    <row r="337" spans="1:9" ht="28.8">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ht="13.8">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7.6">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ht="13.8">
      <c r="A346" s="347" t="str">
        <f t="shared" si="13"/>
        <v>Mine ListC4</v>
      </c>
      <c r="B346" s="347" t="s">
        <v>19069</v>
      </c>
      <c r="C346" s="347" t="s">
        <v>733</v>
      </c>
      <c r="D346" s="349" t="s">
        <v>19076</v>
      </c>
      <c r="E346" s="348" t="s">
        <v>19077</v>
      </c>
      <c r="F346" s="347" t="s">
        <v>19078</v>
      </c>
      <c r="G346" s="347" t="s">
        <v>19079</v>
      </c>
      <c r="H346" s="347" t="s">
        <v>19080</v>
      </c>
    </row>
    <row r="347" spans="1:9" s="350" customFormat="1" ht="13.8">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ht="13.8">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ht="13.8">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ht="13.8">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7.6">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51.80000000000001">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27.6">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ht="13.8">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ht="13.8">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2.8">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c r="A363" s="126" t="s">
        <v>1003</v>
      </c>
      <c r="D363" s="126" t="s">
        <v>1282</v>
      </c>
      <c r="E363" s="240" t="s">
        <v>1283</v>
      </c>
      <c r="F363" s="241" t="s">
        <v>1284</v>
      </c>
      <c r="G363" s="127" t="s">
        <v>1285</v>
      </c>
      <c r="H363" s="276" t="s">
        <v>1286</v>
      </c>
    </row>
    <row r="364" spans="1:9" ht="69">
      <c r="A364" s="126" t="s">
        <v>1003</v>
      </c>
      <c r="D364" s="126" t="s">
        <v>1287</v>
      </c>
      <c r="E364" s="240" t="s">
        <v>1288</v>
      </c>
      <c r="F364" s="241" t="s">
        <v>1289</v>
      </c>
      <c r="G364" s="127" t="s">
        <v>1290</v>
      </c>
      <c r="H364" s="276" t="s">
        <v>1291</v>
      </c>
    </row>
    <row r="365" spans="1:9">
      <c r="A365" s="126" t="s">
        <v>1003</v>
      </c>
      <c r="D365" s="126" t="s">
        <v>1292</v>
      </c>
      <c r="E365" s="240" t="s">
        <v>1293</v>
      </c>
      <c r="F365" s="241" t="s">
        <v>1294</v>
      </c>
      <c r="G365" s="127" t="s">
        <v>1295</v>
      </c>
      <c r="H365" s="276" t="s">
        <v>1296</v>
      </c>
    </row>
    <row r="366" spans="1:9" ht="27.6">
      <c r="A366" s="126" t="s">
        <v>1003</v>
      </c>
      <c r="D366" s="126" t="s">
        <v>1297</v>
      </c>
      <c r="E366" s="240" t="s">
        <v>1298</v>
      </c>
      <c r="F366" s="241" t="s">
        <v>1299</v>
      </c>
      <c r="G366" s="127" t="s">
        <v>1300</v>
      </c>
      <c r="H366" s="276" t="s">
        <v>1301</v>
      </c>
    </row>
    <row r="367" spans="1:9" ht="55.2">
      <c r="A367" s="126" t="s">
        <v>1003</v>
      </c>
      <c r="D367" s="126" t="s">
        <v>1302</v>
      </c>
      <c r="E367" s="240" t="s">
        <v>1303</v>
      </c>
      <c r="F367" s="241" t="s">
        <v>1304</v>
      </c>
      <c r="G367" s="127" t="s">
        <v>1305</v>
      </c>
      <c r="H367" s="276" t="s">
        <v>1306</v>
      </c>
    </row>
  </sheetData>
  <autoFilter ref="A1:I367"/>
  <customSheetViews>
    <customSheetView guid="{C59130F4-2E03-5E48-94CE-6E4A0484DB9E}" showAutoFilter="1">
      <selection activeCell="E4" sqref="E4"/>
      <pageMargins left="0" right="0" top="0" bottom="0" header="0" footer="0"/>
      <pageSetup paperSize="9" orientation="portrait"/>
      <headerFooter alignWithMargins="0"/>
      <autoFilter ref="B1:N1"/>
    </customSheetView>
    <customSheetView guid="{4BDF1A28-30D5-449D-B20E-D6C97EF9FAE1}" showAutoFilter="1">
      <selection activeCell="C174" sqref="C174"/>
      <pageMargins left="0" right="0" top="0" bottom="0" header="0" footer="0"/>
      <pageSetup paperSize="9" orientation="portrait"/>
      <autoFilter ref="B1:N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265625" defaultRowHeight="12.6"/>
  <cols>
    <col min="1" max="1" width="20.453125" style="57" customWidth="1"/>
    <col min="2" max="2" width="57" style="57" customWidth="1"/>
    <col min="3" max="16384" width="8.726562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104" sqref="A104"/>
    </sheetView>
  </sheetViews>
  <sheetFormatPr defaultColWidth="8.90625" defaultRowHeight="12.6"/>
  <cols>
    <col min="2" max="2" width="27.26953125" customWidth="1"/>
    <col min="3" max="3" width="15.269531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customSheetView>
    <customSheetView guid="{4BDF1A28-30D5-449D-B20E-D6C97EF9FAE1}" showAutoFilter="1">
      <selection activeCell="C1" sqref="C1:D65536"/>
      <pageMargins left="0" right="0" top="0" bottom="0" header="0" footer="0"/>
      <pageSetup orientation="portrait"/>
      <autoFilter ref="B1: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showGridLines="0" topLeftCell="A2" workbookViewId="0">
      <pane xSplit="1" ySplit="11" topLeftCell="B16" activePane="bottomRight" state="frozen"/>
      <selection pane="topRight" activeCell="B24" sqref="B24:J24"/>
      <selection pane="bottomLeft" activeCell="B24" sqref="B24:J24"/>
      <selection pane="bottomRight" activeCell="E20" sqref="E20"/>
    </sheetView>
  </sheetViews>
  <sheetFormatPr defaultColWidth="11" defaultRowHeight="12.6"/>
  <cols>
    <col min="1" max="1" width="1" customWidth="1"/>
    <col min="2" max="2" width="10" customWidth="1"/>
    <col min="3" max="3" width="11.453125" customWidth="1"/>
    <col min="4" max="4" width="17" style="148" customWidth="1"/>
    <col min="5" max="5" width="42.08984375" customWidth="1"/>
    <col min="6" max="6" width="53.08984375" customWidth="1"/>
    <col min="7" max="7" width="1" customWidth="1"/>
  </cols>
  <sheetData>
    <row r="1" spans="1:7" ht="13.2" thickTop="1">
      <c r="A1" s="3"/>
      <c r="B1" s="4"/>
      <c r="C1" s="4"/>
      <c r="D1" s="145"/>
      <c r="E1" s="4"/>
      <c r="F1" s="4"/>
      <c r="G1" s="5"/>
    </row>
    <row r="2" spans="1:7">
      <c r="A2" s="388"/>
      <c r="B2" s="1" t="s">
        <v>1</v>
      </c>
      <c r="C2" s="2"/>
      <c r="D2" s="146"/>
      <c r="E2" s="2"/>
      <c r="F2" s="2"/>
      <c r="G2" s="24"/>
    </row>
    <row r="3" spans="1:7">
      <c r="A3" s="388"/>
      <c r="B3" s="2" t="s">
        <v>2</v>
      </c>
      <c r="C3" s="1"/>
      <c r="D3" s="147"/>
      <c r="E3" s="2"/>
      <c r="F3" s="1"/>
      <c r="G3" s="24"/>
    </row>
    <row r="4" spans="1:7" ht="16.2">
      <c r="A4" s="388"/>
      <c r="B4" s="183" t="s">
        <v>3</v>
      </c>
      <c r="C4" s="184"/>
      <c r="D4" s="185"/>
      <c r="E4" s="2"/>
      <c r="F4" s="184"/>
      <c r="G4" s="24"/>
    </row>
    <row r="5" spans="1:7">
      <c r="A5" s="388"/>
      <c r="B5" s="189" t="s">
        <v>4</v>
      </c>
      <c r="C5" s="186"/>
      <c r="D5" s="187"/>
      <c r="E5" s="2"/>
      <c r="F5" s="186"/>
      <c r="G5" s="24"/>
    </row>
    <row r="6" spans="1:7">
      <c r="A6" s="388"/>
      <c r="B6" s="2"/>
      <c r="C6" s="2"/>
      <c r="D6" s="146"/>
      <c r="E6" s="2"/>
      <c r="F6" s="2"/>
      <c r="G6" s="24"/>
    </row>
    <row r="7" spans="1:7">
      <c r="A7" s="388"/>
      <c r="B7" s="2"/>
      <c r="C7" s="2"/>
      <c r="D7" s="146"/>
      <c r="E7" s="2"/>
      <c r="F7" s="2"/>
      <c r="G7" s="24"/>
    </row>
    <row r="8" spans="1:7">
      <c r="A8" s="388"/>
      <c r="B8" s="2"/>
      <c r="C8" s="2"/>
      <c r="D8" s="146"/>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c r="A12" s="388"/>
      <c r="B12" s="173" t="s">
        <v>7</v>
      </c>
      <c r="C12" s="174" t="s">
        <v>8</v>
      </c>
      <c r="D12" s="175" t="s">
        <v>9</v>
      </c>
      <c r="E12" s="174" t="s">
        <v>10</v>
      </c>
      <c r="F12" s="174" t="s">
        <v>11</v>
      </c>
      <c r="G12" s="24"/>
    </row>
    <row r="13" spans="1:7" ht="57">
      <c r="A13" s="388"/>
      <c r="B13" s="287">
        <v>1</v>
      </c>
      <c r="C13" s="225" t="s">
        <v>12</v>
      </c>
      <c r="D13" s="226">
        <v>44489</v>
      </c>
      <c r="E13" s="225" t="s">
        <v>12182</v>
      </c>
      <c r="F13" s="227" t="s">
        <v>12191</v>
      </c>
      <c r="G13" s="24"/>
    </row>
    <row r="14" spans="1:7" ht="57">
      <c r="A14" s="388"/>
      <c r="B14" s="224">
        <v>1.01</v>
      </c>
      <c r="C14" s="225" t="s">
        <v>12</v>
      </c>
      <c r="D14" s="226">
        <v>44523</v>
      </c>
      <c r="E14" s="225" t="s">
        <v>12183</v>
      </c>
      <c r="F14" s="227" t="s">
        <v>12191</v>
      </c>
      <c r="G14" s="24"/>
    </row>
    <row r="15" spans="1:7" ht="57">
      <c r="A15" s="388"/>
      <c r="B15" s="224">
        <v>1.02</v>
      </c>
      <c r="C15" s="225" t="s">
        <v>12</v>
      </c>
      <c r="D15" s="226">
        <v>44553</v>
      </c>
      <c r="E15" s="225" t="s">
        <v>12184</v>
      </c>
      <c r="F15" s="227" t="s">
        <v>12191</v>
      </c>
      <c r="G15" s="24"/>
    </row>
    <row r="16" spans="1:7" ht="91.2">
      <c r="A16" s="388"/>
      <c r="B16" s="224">
        <v>1.1000000000000001</v>
      </c>
      <c r="C16" s="225" t="s">
        <v>12</v>
      </c>
      <c r="D16" s="226">
        <v>44848</v>
      </c>
      <c r="E16" s="225" t="s">
        <v>12185</v>
      </c>
      <c r="F16" s="227" t="s">
        <v>12192</v>
      </c>
      <c r="G16" s="24"/>
    </row>
    <row r="17" spans="1:7" ht="45.6">
      <c r="A17" s="388"/>
      <c r="B17" s="224">
        <v>1.1100000000000001</v>
      </c>
      <c r="C17" s="225" t="s">
        <v>12</v>
      </c>
      <c r="D17" s="226">
        <v>44869</v>
      </c>
      <c r="E17" s="225" t="s">
        <v>12186</v>
      </c>
      <c r="F17" s="227" t="s">
        <v>12192</v>
      </c>
      <c r="G17" s="24"/>
    </row>
    <row r="18" spans="1:7" ht="45.6">
      <c r="A18" s="388"/>
      <c r="B18" s="224">
        <v>1.2</v>
      </c>
      <c r="C18" s="225" t="s">
        <v>12</v>
      </c>
      <c r="D18" s="226">
        <v>45058</v>
      </c>
      <c r="E18" s="225" t="s">
        <v>12235</v>
      </c>
      <c r="F18" s="227" t="s">
        <v>12193</v>
      </c>
      <c r="G18" s="24"/>
    </row>
    <row r="19" spans="1:7" ht="57">
      <c r="A19" s="388"/>
      <c r="B19" s="224">
        <v>1.3</v>
      </c>
      <c r="C19" s="225" t="s">
        <v>12</v>
      </c>
      <c r="D19" s="226">
        <v>45408</v>
      </c>
      <c r="E19" s="288" t="s">
        <v>18595</v>
      </c>
      <c r="F19" s="227" t="s">
        <v>12236</v>
      </c>
      <c r="G19" s="24"/>
    </row>
    <row r="20" spans="1:7" ht="57">
      <c r="A20" s="388"/>
      <c r="B20" s="293" t="s">
        <v>18598</v>
      </c>
      <c r="C20" s="225" t="s">
        <v>12</v>
      </c>
      <c r="D20" s="226">
        <v>45772</v>
      </c>
      <c r="E20" s="288" t="s">
        <v>19154</v>
      </c>
      <c r="F20" s="227" t="s">
        <v>19278</v>
      </c>
      <c r="G20" s="24"/>
    </row>
    <row r="21" spans="1:7" ht="13.2" thickBot="1">
      <c r="A21" s="389"/>
      <c r="B21" s="393" t="str">
        <f ca="1">OFFSET(L!$C$1,MATCH("General"&amp;"Cpy",L!$A:$A,0)-1,SL,,)</f>
        <v>© 2025 负责任矿物计划。保留所有权利。</v>
      </c>
      <c r="C21" s="393"/>
      <c r="D21" s="393"/>
      <c r="E21" s="393"/>
      <c r="F21" s="393"/>
      <c r="G21" s="25"/>
    </row>
    <row r="22" spans="1:7" ht="13.2"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24" activePane="bottomLeft" state="frozen"/>
      <selection activeCell="B24" sqref="B24:J24"/>
      <selection pane="bottomLeft" activeCell="B3" sqref="B3"/>
    </sheetView>
  </sheetViews>
  <sheetFormatPr defaultColWidth="9" defaultRowHeight="12.6"/>
  <cols>
    <col min="1" max="1" width="1.7265625" style="156" customWidth="1"/>
    <col min="2" max="2" width="35.453125" style="156" customWidth="1"/>
    <col min="3" max="3" width="105.453125" style="156" customWidth="1"/>
    <col min="4" max="5" width="1.7265625" style="156" customWidth="1"/>
    <col min="6" max="6" width="52" style="156" customWidth="1"/>
    <col min="7" max="7" width="5" style="156" customWidth="1"/>
    <col min="8" max="16384" width="9" style="156"/>
  </cols>
  <sheetData>
    <row r="1" spans="1:8" ht="90.75" customHeight="1" thickTop="1">
      <c r="A1" s="394"/>
      <c r="B1" s="395"/>
      <c r="C1" s="395"/>
      <c r="D1" s="396"/>
    </row>
    <row r="2" spans="1:8" ht="16.2">
      <c r="A2" s="176"/>
      <c r="B2" s="177" t="str">
        <f ca="1">OFFSET(L!$C$1,MATCH("Definitions"&amp;ADDRESS(ROW(),COLUMN(),4),L!$A:$A,0)-1,SL,,)</f>
        <v>项目</v>
      </c>
      <c r="C2" s="177" t="str">
        <f ca="1">OFFSET(L!$C$1,MATCH("Definitions"&amp;ADDRESS(ROW(),COLUMN(),4),L!$A:$A,0)-1,SL,,)</f>
        <v>定义</v>
      </c>
      <c r="D2" s="398"/>
      <c r="E2" s="178"/>
    </row>
    <row r="3" spans="1:8" ht="16.2">
      <c r="A3" s="176"/>
      <c r="B3" s="177" t="str">
        <f ca="1">OFFSET(L!$C$1,MATCH("Definitions"&amp;ADDRESS(ROW(),COLUMN(),4),L!$A:$A,0)-1,SL,,)</f>
        <v>授权人</v>
      </c>
      <c r="C3" s="177" t="str">
        <f ca="1">OFFSET(L!$C$1,MATCH("Definitions"&amp;ADDRESS(ROW(),COLUMN(),4),L!$A:$A,0)-1,SL,,)</f>
        <v xml:space="preserve">此栏目定义对申报内容负责的责任人.授权人可能与申报内容责任人不一致，故不能填写“相同一样”, 需提供授权人的姓名。 </v>
      </c>
      <c r="D3" s="398"/>
      <c r="E3" s="179"/>
    </row>
    <row r="4" spans="1:8" ht="64.8">
      <c r="A4" s="176"/>
      <c r="B4" s="177" t="str">
        <f ca="1">OFFSET(L!$C$1,MATCH("Definitions"&amp;ADDRESS(ROW(),COLUMN(),4),L!$A:$A,0)-1,SL,,)</f>
        <v>钴精炼厂</v>
      </c>
      <c r="C4" s="177" t="str">
        <f ca="1">OFFSET(L!$C$1,MATCH("Definitions"&amp;ADDRESS(ROW(),COLUMN(),4),L!$A:$A,0)-1,SL,,)</f>
        <v>处理钴精矿、中间产品或再循环材料并生产直接用于下游制造工艺的钴产品的实体。</v>
      </c>
      <c r="D4" s="398"/>
      <c r="E4" s="179" t="s">
        <v>13</v>
      </c>
    </row>
    <row r="5" spans="1:8" ht="81">
      <c r="A5" s="176"/>
      <c r="B5" s="177" t="str">
        <f ca="1">OFFSET(L!$C$1,MATCH("Definitions"&amp;ADDRESS(ROW(),COLUMN(),4),L!$A:$A,0)-1,SL,,)</f>
        <v>受冲突影响和高风险地区 (CAHRA)</v>
      </c>
      <c r="C5" s="177"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398"/>
      <c r="E5" s="179"/>
    </row>
    <row r="6" spans="1:8" ht="32.4">
      <c r="A6" s="176"/>
      <c r="B6" s="177" t="str">
        <f ca="1">OFFSET(L!$C$1,MATCH("Definitions"&amp;ADDRESS(ROW(),COLUMN(),4),L!$A:$A,0)-1,SL,,)</f>
        <v>铜加工厂*</v>
      </c>
      <c r="C6" s="177"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398"/>
      <c r="E6" s="179"/>
    </row>
    <row r="7" spans="1:8" ht="145.80000000000001">
      <c r="A7" s="176"/>
      <c r="B7" s="177" t="str">
        <f ca="1">OFFSET(L!$C$1,MATCH("Definitions"&amp;ADDRESS(ROW(),COLUMN(),4),L!$A:$A,0)-1,SL,,)</f>
        <v>申报范围或类别</v>
      </c>
      <c r="C7" s="177"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398"/>
      <c r="E7" s="179" t="s">
        <v>14</v>
      </c>
    </row>
    <row r="8" spans="1:8" ht="91.5" customHeight="1">
      <c r="A8" s="176"/>
      <c r="B8" s="177" t="str">
        <f ca="1">OFFSET(L!$C$1,MATCH("Definitions"&amp;ADDRESS(ROW(),COLUMN(),4),L!$A:$A,0)-1,SL,,)</f>
        <v>尽职调查</v>
      </c>
      <c r="C8" s="177"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398"/>
      <c r="E8" s="179"/>
    </row>
    <row r="9" spans="1:8" ht="48.6">
      <c r="A9" s="176"/>
      <c r="B9" s="177" t="str">
        <f ca="1">OFFSET(L!$C$1,MATCH("Definitions"&amp;ADDRESS(ROW(),COLUMN(),4),L!$A:$A,0)-1,SL,,)</f>
        <v>天然石墨*</v>
      </c>
      <c r="C9" s="177"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398"/>
      <c r="E9" s="179" t="s">
        <v>15</v>
      </c>
    </row>
    <row r="10" spans="1:8" ht="81">
      <c r="A10" s="176"/>
      <c r="B10" s="177" t="str">
        <f ca="1">OFFSET(L!$C$1,MATCH("Definitions"&amp;ADDRESS(ROW(),COLUMN(),4),L!$A:$A,0)-1,SL,,)</f>
        <v>石墨生产商*</v>
      </c>
      <c r="C10" s="177" t="str">
        <f ca="1">OFFSET(L!$C$1,MATCH("Definitions"&amp;ADDRESS(ROW(),COLUMN(),4),L!$A:$A,0)-1,SL,,)</f>
        <v>球形石墨生产商（夹点）指通过将天然或合成石墨精矿加工为球形石墨（也称作球化石墨）来生产锂离子电池阳极用高纯度、细颗粒石墨产品（涂层或无涂层）的工厂。</v>
      </c>
      <c r="D10" s="398"/>
      <c r="E10" s="179" t="s">
        <v>16</v>
      </c>
    </row>
    <row r="11" spans="1:8" ht="48.6">
      <c r="A11" s="176"/>
      <c r="B11" s="177" t="str">
        <f ca="1">OFFSET(L!$C$1,MATCH("Definitions"&amp;ADDRESS(ROW(),COLUMN(),4),L!$A:$A,0)-1,SL,,)</f>
        <v>独立的私营审核机构</v>
      </c>
      <c r="C11" s="177"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398"/>
      <c r="E11" s="179" t="s">
        <v>15</v>
      </c>
      <c r="H11" s="156">
        <v>14</v>
      </c>
    </row>
    <row r="12" spans="1:8" ht="16.2">
      <c r="A12" s="176"/>
      <c r="B12" s="177" t="str">
        <f ca="1">OFFSET(L!$C$1,MATCH("Definitions"&amp;ADDRESS(ROW(),COLUMN(),4),L!$A:$A,0)-1,SL,,)</f>
        <v>有目的添加</v>
      </c>
      <c r="C12" s="177" t="str">
        <f ca="1">OFFSET(L!$C$1,MATCH("Definitions"&amp;ADDRESS(ROW(),COLUMN(),4),L!$A:$A,0)-1,SL,,)</f>
        <v>“有意添加”通常指故在产品生命周期的一个或多个阶段中使用的旨在赋予特定属性、反应或质量的物质。</v>
      </c>
      <c r="D12" s="398"/>
      <c r="E12" s="179"/>
    </row>
    <row r="13" spans="1:8" ht="48.6">
      <c r="A13" s="176"/>
      <c r="B13" s="177" t="str">
        <f ca="1">OFFSET(L!$C$1,MATCH("Definitions"&amp;ADDRESS(ROW(),COLUMN(),4),L!$A:$A,0)-1,SL,,)</f>
        <v>锂加工厂*</v>
      </c>
      <c r="C13" s="177"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398"/>
      <c r="E13" s="179"/>
    </row>
    <row r="14" spans="1:8" ht="64.8">
      <c r="A14" s="176"/>
      <c r="B14" s="177" t="str">
        <f ca="1">OFFSET(L!$C$1,MATCH("Definitions"&amp;ADDRESS(ROW(),COLUMN(),4),L!$A:$A,0)-1,SL,,)</f>
        <v>组织经济合作与发展</v>
      </c>
      <c r="C14" s="177"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398"/>
      <c r="E14" s="179"/>
    </row>
    <row r="15" spans="1:8" ht="16.2">
      <c r="A15" s="176"/>
      <c r="B15" s="177" t="str">
        <f ca="1">OFFSET(L!$C$1,MATCH("Definitions"&amp;ADDRESS(ROW(),COLUMN(),4),L!$A:$A,0)-1,SL,,)</f>
        <v>云母（天然）</v>
      </c>
      <c r="C15" s="177" t="str">
        <f ca="1">OFFSET(L!$C$1,MATCH("Definitions"&amp;ADDRESS(ROW(),COLUMN(),4),L!$A:$A,0)-1,SL,,)</f>
        <v>天然云母是开采出或自然形成的矿物，如白云母或金云母。</v>
      </c>
      <c r="D15" s="398"/>
      <c r="E15" s="179"/>
    </row>
    <row r="16" spans="1:8" ht="48.6">
      <c r="A16" s="176"/>
      <c r="B16" s="177" t="str">
        <f ca="1">OFFSET(L!$C$1,MATCH("Definitions"&amp;ADDRESS(ROW(),COLUMN(),4),L!$A:$A,0)-1,SL,,)</f>
        <v>云母（合成）</v>
      </c>
      <c r="C16" s="177" t="str">
        <f ca="1">OFFSET(L!$C$1,MATCH("Definitions"&amp;ADDRESS(ROW(),COLUMN(),4),L!$A:$A,0)-1,SL,,)</f>
        <v>合成云母（氟金云母）是一种人工合成的材料，使用的原料包括镁、铝和硅。</v>
      </c>
      <c r="D16" s="398"/>
      <c r="E16" s="179" t="s">
        <v>15</v>
      </c>
    </row>
    <row r="17" spans="1:5" ht="48.6">
      <c r="A17" s="176"/>
      <c r="B17" s="177" t="str">
        <f ca="1">OFFSET(L!$C$1,MATCH("Definitions"&amp;ADDRESS(ROW(),COLUMN(),4),L!$A:$A,0)-1,SL,,)</f>
        <v>云母加工厂</v>
      </c>
      <c r="C17" s="177"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398"/>
      <c r="E17" s="179"/>
    </row>
    <row r="18" spans="1:5" ht="32.4">
      <c r="A18" s="176"/>
      <c r="B18" s="177" t="str">
        <f ca="1">OFFSET(L!$C$1,MATCH("Definitions"&amp;ADDRESS(ROW(),COLUMN(),4),L!$A:$A,0)-1,SL,,)</f>
        <v>镍加工厂*</v>
      </c>
      <c r="C18" s="177"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398"/>
      <c r="E18" s="179"/>
    </row>
    <row r="19" spans="1:5" ht="48.6">
      <c r="A19" s="176"/>
      <c r="B19" s="177" t="str">
        <f ca="1">OFFSET(L!$C$1,MATCH("Definitions"&amp;ADDRESS(ROW(),COLUMN(),4),L!$A:$A,0)-1,SL,,)</f>
        <v>加工商</v>
      </c>
      <c r="C19" s="177" t="str">
        <f ca="1">OFFSET(L!$C$1,MATCH("Definitions"&amp;ADDRESS(ROW(),COLUMN(),4),L!$A:$A,0)-1,SL,,)</f>
        <v>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v>
      </c>
      <c r="D19" s="398"/>
      <c r="E19" s="179"/>
    </row>
    <row r="20" spans="1:5" ht="16.2">
      <c r="A20" s="176"/>
      <c r="B20" s="177" t="str">
        <f ca="1">OFFSET(L!$C$1,MATCH("Definitions"&amp;ADDRESS(ROW(),COLUMN(),4),L!$A:$A,0)-1,SL,,)</f>
        <v>产品</v>
      </c>
      <c r="C20" s="177" t="str">
        <f ca="1">OFFSET(L!$C$1,MATCH("Definitions"&amp;ADDRESS(ROW(),COLUMN(),4),L!$A:$A,0)-1,SL,,)</f>
        <v xml:space="preserve">公司的产品或成品是指在制造生产阶段或最后完成阶段的物料或物品，并且已可以交付或销售给客户。 </v>
      </c>
      <c r="D20" s="398"/>
      <c r="E20" s="179"/>
    </row>
    <row r="21" spans="1:5" ht="81">
      <c r="A21" s="176"/>
      <c r="B21" s="177" t="str">
        <f ca="1">OFFSET(L!$C$1,MATCH("Definitions"&amp;ADDRESS(ROW(),COLUMN(),4),L!$A:$A,0)-1,SL,,)</f>
        <v>回收或废料源</v>
      </c>
      <c r="C21" s="177"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
注：至本模版出版之日，目前尚未进行规模化回收用后云母。</v>
      </c>
      <c r="D21" s="398"/>
      <c r="E21" s="179" t="s">
        <v>15</v>
      </c>
    </row>
    <row r="22" spans="1:5" ht="81">
      <c r="A22" s="176"/>
      <c r="B22" s="177" t="str">
        <f ca="1">OFFSET(L!$C$1,MATCH("Definitions"&amp;ADDRESS(ROW(),COLUMN(),4),L!$A:$A,0)-1,SL,,)</f>
        <v>责任商业联盟 (RBA)</v>
      </c>
      <c r="C22" s="177" t="str">
        <f ca="1">OFFSET(L!$C$1,MATCH("Definitions"&amp;ADDRESS(ROW(),COLUMN(),4),L!$A:$A,0)-1,SL,,)</f>
        <v xml:space="preserve">责任商业联盟成立于 2004 年，是全球最大的
致力于在电子行业供应链中倡导企业责任的行业联盟。
(http://www.responsiblebusiness.org)
</v>
      </c>
      <c r="D22" s="398"/>
      <c r="E22" s="179" t="s">
        <v>16</v>
      </c>
    </row>
    <row r="23" spans="1:5" ht="48.6">
      <c r="A23" s="176"/>
      <c r="B23" s="177" t="str">
        <f ca="1">OFFSET(L!$C$1,MATCH("Definitions"&amp;ADDRESS(ROW(),COLUMN(),4),L!$A:$A,0)-1,SL,,)</f>
        <v>不使用冲突矿产冶炼厂计划（RMAP）</v>
      </c>
      <c r="C23" s="177"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98"/>
      <c r="E23" s="179"/>
    </row>
    <row r="24" spans="1:5" ht="113.4">
      <c r="A24" s="176"/>
      <c r="B24" s="177" t="str">
        <f ca="1">OFFSET(L!$C$1,MATCH("Definitions"&amp;ADDRESS(ROW(),COLUMN(),4),L!$A:$A,0)-1,SL,,)</f>
        <v>负责任矿物计划 (RMI)</v>
      </c>
      <c r="C24" s="177"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398"/>
      <c r="E24" s="179" t="s">
        <v>15</v>
      </c>
    </row>
    <row r="25" spans="1:5" ht="145.80000000000001">
      <c r="A25" s="176"/>
      <c r="B25" s="177" t="str">
        <f ca="1">OFFSET(L!$C$1,MATCH("Definitions"&amp;ADDRESS(ROW(),COLUMN(),4),L!$A:$A,0)-1,SL,,)</f>
        <v>RMAP 合规冶炼厂目录</v>
      </c>
      <c r="C25" s="177"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398"/>
      <c r="E25" s="179" t="s">
        <v>13</v>
      </c>
    </row>
    <row r="26" spans="1:5" ht="48.6">
      <c r="A26" s="176"/>
      <c r="B26" s="177" t="str">
        <f ca="1">OFFSET(L!$C$1,MATCH("Definitions"&amp;ADDRESS(ROW(),COLUMN(),4),L!$A:$A,0)-1,SL,,)</f>
        <v>冶炼厂</v>
      </c>
      <c r="C26" s="177"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398"/>
      <c r="E26" s="179"/>
    </row>
    <row r="27" spans="1:5" ht="32.4">
      <c r="A27" s="176"/>
      <c r="B27" s="177" t="str">
        <f ca="1">OFFSET(L!$C$1,MATCH("Definitions"&amp;ADDRESS(ROW(),COLUMN(),4),L!$A:$A,0)-1,SL,,)</f>
        <v>冶炼厂识别序号</v>
      </c>
      <c r="C27" s="177"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398"/>
      <c r="E27" s="179"/>
    </row>
    <row r="28" spans="1:5" ht="16.2">
      <c r="A28" s="176"/>
      <c r="B28" s="400" t="str">
        <f ca="1">OFFSET(L!$C$1,MATCH("Definitions"&amp;ADDRESS(ROW(),COLUMN(),4),L!$A:$A,0)-1,SL,,)</f>
        <v>* 请查阅 EMRT 填写指南，了解更多关于本矿产主要和次要来源的详情。</v>
      </c>
      <c r="C28" s="400"/>
      <c r="D28" s="398"/>
      <c r="E28" s="179"/>
    </row>
    <row r="29" spans="1:5" ht="16.2">
      <c r="A29" s="176"/>
      <c r="B29" s="397" t="str">
        <f ca="1">OFFSET(L!$C$1,MATCH("General"&amp;"Cpy",L!$A:$A,0)-1,SL,,)</f>
        <v>© 2025 负责任矿物计划。保留所有权利。</v>
      </c>
      <c r="C29" s="397"/>
      <c r="D29" s="398"/>
      <c r="E29" s="179"/>
    </row>
    <row r="30" spans="1:5" ht="13.2" thickBot="1">
      <c r="A30" s="180"/>
      <c r="B30" s="181"/>
      <c r="C30" s="181"/>
      <c r="D30" s="399"/>
    </row>
    <row r="31" spans="1:5" ht="13.2"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tabSelected="1" zoomScale="80" zoomScaleNormal="80" workbookViewId="0">
      <selection activeCell="D119" sqref="D119:E119"/>
    </sheetView>
  </sheetViews>
  <sheetFormatPr defaultColWidth="9" defaultRowHeight="12.6"/>
  <cols>
    <col min="1" max="1" width="2" customWidth="1"/>
    <col min="2" max="2" width="84.08984375" customWidth="1"/>
    <col min="3" max="3" width="1.7265625" customWidth="1"/>
    <col min="4" max="5" width="16.7265625" customWidth="1"/>
    <col min="6" max="6" width="1.7265625" customWidth="1"/>
    <col min="7" max="9" width="16.7265625" customWidth="1"/>
    <col min="10" max="10" width="18" customWidth="1"/>
    <col min="11" max="11" width="3" customWidth="1"/>
    <col min="12" max="13" width="8.90625" hidden="1" customWidth="1"/>
    <col min="14" max="14" width="24" hidden="1" customWidth="1"/>
    <col min="15" max="15" width="28.7265625" hidden="1" customWidth="1"/>
    <col min="16" max="16" width="31" hidden="1" customWidth="1"/>
    <col min="17" max="17" width="33.26953125" hidden="1" customWidth="1"/>
    <col min="18" max="18" width="32" hidden="1" customWidth="1"/>
    <col min="19" max="19" width="21.26953125" hidden="1" customWidth="1"/>
    <col min="20" max="20" width="24.08984375" hidden="1" customWidth="1"/>
    <col min="21" max="21" width="15.453125" hidden="1" customWidth="1"/>
    <col min="22" max="22" width="18" hidden="1" customWidth="1"/>
    <col min="23" max="23" width="15" hidden="1" customWidth="1"/>
    <col min="24" max="24" width="18" hidden="1" customWidth="1"/>
    <col min="25" max="25" width="10.453125" hidden="1" customWidth="1"/>
    <col min="26" max="29" width="9" hidden="1" customWidth="1"/>
    <col min="30" max="32" width="9" customWidth="1"/>
  </cols>
  <sheetData>
    <row r="1" spans="1:34" ht="16.8" thickTop="1">
      <c r="A1" s="438"/>
      <c r="B1" s="439"/>
      <c r="C1" s="439"/>
      <c r="D1" s="439"/>
      <c r="E1" s="439"/>
      <c r="F1" s="439"/>
      <c r="G1" s="439"/>
      <c r="H1" s="439"/>
      <c r="I1" s="439"/>
      <c r="J1" s="439"/>
      <c r="K1" s="440"/>
      <c r="L1" s="102"/>
      <c r="P1" s="2"/>
      <c r="Q1" s="2"/>
      <c r="R1" s="2"/>
      <c r="S1" s="2"/>
      <c r="T1" s="2"/>
      <c r="U1" s="2"/>
      <c r="V1" s="2"/>
      <c r="W1" s="2"/>
      <c r="X1" s="2"/>
      <c r="Y1" s="2"/>
      <c r="Z1" s="2"/>
      <c r="AA1" s="2"/>
      <c r="AB1" s="2"/>
      <c r="AC1" s="2"/>
      <c r="AD1" s="2"/>
      <c r="AE1" s="2"/>
      <c r="AF1" s="2"/>
      <c r="AG1" s="2"/>
      <c r="AH1" s="2"/>
    </row>
    <row r="2" spans="1:34" ht="81.75" customHeight="1">
      <c r="A2" s="27"/>
      <c r="B2" s="283"/>
      <c r="C2" s="28"/>
      <c r="D2" s="441" t="str">
        <f ca="1">OFFSET(L!$C$1,MATCH("Declaration"&amp;ADDRESS(ROW(),COLUMN(),4),L!$A:$A,0)-1,SL,,)</f>
        <v>扩展矿物报告模版 (EMRT)</v>
      </c>
      <c r="E2" s="442"/>
      <c r="F2" s="442"/>
      <c r="G2" s="442"/>
      <c r="H2" s="442"/>
      <c r="I2" s="442"/>
      <c r="J2" s="443"/>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20057</v>
      </c>
      <c r="E3" s="422"/>
      <c r="F3" s="423"/>
      <c r="G3" s="423"/>
      <c r="H3" s="423"/>
      <c r="I3" s="423"/>
      <c r="J3" s="190" t="s">
        <v>19342</v>
      </c>
      <c r="K3" s="29"/>
      <c r="L3" s="102"/>
      <c r="P3" s="38">
        <f>MATCH($D$3,LN,0)</f>
        <v>2</v>
      </c>
    </row>
    <row r="4" spans="1:34" ht="16.2">
      <c r="A4" s="27"/>
      <c r="B4" s="447" t="str">
        <f ca="1">OFFSET(L!$C$1,MATCH("Declaration"&amp;ADDRESS(ROW(),COLUMN(),4),L!$A:$A,0)-1,SL,,)</f>
        <v>本文件旨在收集产品中使用的特定原材料（特别是钴或天然云母）的采购信息。</v>
      </c>
      <c r="C4" s="447"/>
      <c r="D4" s="447"/>
      <c r="E4" s="447"/>
      <c r="F4" s="447"/>
      <c r="G4" s="447"/>
      <c r="H4" s="447"/>
      <c r="I4" s="451" t="str">
        <f ca="1">OFFSET(L!$C$1,MATCH("Declaration"&amp;ADDRESS(ROW(),COLUMN(),4),L!$A:$A,0)-1,SL,,)</f>
        <v>链接至条款和条件</v>
      </c>
      <c r="J4" s="451"/>
      <c r="K4" s="29"/>
      <c r="L4" s="104"/>
      <c r="P4" s="2"/>
      <c r="Q4" s="2"/>
      <c r="R4" s="2"/>
      <c r="S4" s="2"/>
      <c r="T4" s="2"/>
      <c r="U4" s="2"/>
      <c r="V4" s="2"/>
      <c r="W4" s="2"/>
      <c r="X4" s="2"/>
      <c r="Y4" s="2"/>
      <c r="Z4" s="2"/>
      <c r="AA4" s="2"/>
      <c r="AB4" s="2"/>
      <c r="AC4" s="2"/>
      <c r="AD4" s="2"/>
      <c r="AE4" s="2"/>
      <c r="AF4" s="2"/>
      <c r="AG4" s="2"/>
      <c r="AH4" s="2"/>
    </row>
    <row r="5" spans="1:34" ht="16.2">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2.4">
      <c r="A6" s="27"/>
      <c r="B6" s="447" t="str">
        <f ca="1">OFFSET(L!$C$1,MATCH("Declaration"&amp;ADDRESS(ROW(),COLUMN(),4),L!$A:$A,0)-1,SL,,)</f>
        <v>必填字段标记以星号 (*)。参考说明选项卡，获取关于如何答复每个问题的指南。</v>
      </c>
      <c r="C6" s="447"/>
      <c r="D6" s="447"/>
      <c r="E6" s="447"/>
      <c r="F6" s="447"/>
      <c r="G6" s="447"/>
      <c r="H6" s="447"/>
      <c r="I6" s="447"/>
      <c r="J6" s="447"/>
      <c r="K6" s="29"/>
      <c r="L6" s="104" t="s">
        <v>18</v>
      </c>
      <c r="P6" s="2"/>
      <c r="Q6" s="2"/>
      <c r="R6" s="2"/>
      <c r="S6" s="2"/>
      <c r="T6" s="2"/>
      <c r="U6" s="2"/>
      <c r="V6" s="2"/>
      <c r="W6" s="2"/>
      <c r="X6" s="2"/>
      <c r="Y6" s="2"/>
      <c r="Z6" s="2"/>
      <c r="AA6" s="2"/>
      <c r="AB6" s="2"/>
      <c r="AC6" s="2"/>
      <c r="AD6" s="2"/>
      <c r="AE6" s="2"/>
      <c r="AF6" s="2"/>
      <c r="AG6" s="2"/>
      <c r="AH6" s="2"/>
    </row>
    <row r="7" spans="1:34" ht="16.2">
      <c r="A7" s="27"/>
      <c r="B7" s="452" t="str">
        <f ca="1">OFFSET(L!$C$1,MATCH("Declaration"&amp;ADDRESS(ROW(),COLUMN(),4),L!$A:$A,0)-1,SL,,)</f>
        <v>公司信息</v>
      </c>
      <c r="C7" s="452"/>
      <c r="D7" s="452"/>
      <c r="E7" s="452"/>
      <c r="F7" s="452"/>
      <c r="G7" s="452"/>
      <c r="H7" s="452"/>
      <c r="I7" s="452"/>
      <c r="J7" s="452"/>
      <c r="K7" s="29"/>
      <c r="L7" s="104"/>
      <c r="P7" s="2"/>
      <c r="Q7" s="2"/>
      <c r="R7" s="2"/>
      <c r="S7" s="2"/>
      <c r="T7" s="2"/>
      <c r="U7" s="2"/>
      <c r="V7" s="2"/>
      <c r="W7" s="2"/>
      <c r="X7" s="2"/>
      <c r="Y7" s="2"/>
      <c r="Z7" s="2"/>
      <c r="AA7" s="2"/>
      <c r="AB7" s="2"/>
      <c r="AC7" s="2"/>
      <c r="AD7" s="2"/>
      <c r="AE7" s="2"/>
      <c r="AF7" s="2"/>
      <c r="AG7" s="2"/>
      <c r="AH7" s="2"/>
    </row>
    <row r="8" spans="1:34" ht="16.2">
      <c r="A8" s="31"/>
      <c r="B8" s="65" t="str">
        <f ca="1">OFFSET(L!$C$1,MATCH("Declaration"&amp;ADDRESS(ROW(),COLUMN(),4),L!$A:$A,0)-1,SL,,)</f>
        <v>公司名称（*）：</v>
      </c>
      <c r="C8" s="66"/>
      <c r="D8" s="444" t="s">
        <v>20155</v>
      </c>
      <c r="E8" s="445"/>
      <c r="F8" s="445"/>
      <c r="G8" s="445"/>
      <c r="H8" s="445"/>
      <c r="I8" s="445"/>
      <c r="J8" s="446"/>
      <c r="K8" s="32"/>
      <c r="L8" s="104"/>
      <c r="P8" s="2"/>
      <c r="Q8" s="2"/>
      <c r="R8" s="2"/>
      <c r="S8" s="2"/>
      <c r="T8" s="2"/>
      <c r="U8" s="2"/>
      <c r="V8" s="2"/>
      <c r="W8" s="2"/>
      <c r="X8" s="2"/>
      <c r="Y8" s="2"/>
      <c r="Z8" s="2"/>
      <c r="AA8" s="2"/>
      <c r="AB8" s="2"/>
      <c r="AC8" s="2"/>
      <c r="AD8" s="2"/>
      <c r="AE8" s="2"/>
      <c r="AF8" s="2"/>
      <c r="AG8" s="2"/>
      <c r="AH8" s="2"/>
    </row>
    <row r="9" spans="1:34" ht="16.2">
      <c r="A9" s="31"/>
      <c r="B9" s="65" t="str">
        <f ca="1">OFFSET(L!$C$1,MATCH("Declaration"&amp;ADDRESS(ROW(),COLUMN(),4),L!$A:$A,0)-1,SL,,)</f>
        <v>申报范围或种类 (*):</v>
      </c>
      <c r="C9" s="66"/>
      <c r="D9" s="428" t="s">
        <v>19</v>
      </c>
      <c r="E9" s="429"/>
      <c r="F9" s="429"/>
      <c r="G9" s="430"/>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范围描述：</v>
      </c>
      <c r="C10" s="112"/>
      <c r="D10" s="448"/>
      <c r="E10" s="449"/>
      <c r="F10" s="449"/>
      <c r="G10" s="449"/>
      <c r="H10" s="449"/>
      <c r="I10" s="449"/>
      <c r="J10" s="450"/>
      <c r="K10" s="29"/>
      <c r="L10" s="104"/>
      <c r="Q10" s="2"/>
      <c r="R10" s="2"/>
      <c r="S10" s="2"/>
      <c r="T10" s="2"/>
      <c r="U10" s="2"/>
      <c r="V10" s="2"/>
      <c r="W10" s="2"/>
      <c r="X10" s="2"/>
      <c r="Y10" s="2"/>
      <c r="Z10" s="2"/>
      <c r="AA10" s="2"/>
      <c r="AB10" s="2"/>
      <c r="AC10" s="2"/>
      <c r="AD10" s="2"/>
      <c r="AE10" s="2"/>
      <c r="AF10" s="2"/>
      <c r="AG10" s="2"/>
      <c r="AH10" s="2"/>
    </row>
    <row r="11" spans="1:34" ht="16.2">
      <c r="A11" s="31"/>
      <c r="B11" s="454"/>
      <c r="C11" s="112"/>
      <c r="D11" s="455" t="str">
        <f ca="1">IF(D9=Q9,OFFSET(L!$C$1,MATCH("Declaration"&amp;ADDRESS(ROW(),COLUMN(),4),L!$A:$A,0)-1,SL,,),"")</f>
        <v/>
      </c>
      <c r="E11" s="456"/>
      <c r="F11" s="456"/>
      <c r="G11" s="456"/>
      <c r="H11" s="456"/>
      <c r="I11" s="456"/>
      <c r="J11" s="457"/>
      <c r="K11" s="29"/>
      <c r="L11" s="104"/>
      <c r="Q11" s="2"/>
      <c r="R11" s="2"/>
      <c r="S11" s="2"/>
      <c r="T11" s="2"/>
      <c r="U11" s="2"/>
      <c r="V11" s="2"/>
      <c r="W11" s="2"/>
      <c r="X11" s="2"/>
      <c r="Y11" s="2"/>
      <c r="Z11" s="2"/>
      <c r="AA11" s="368" t="s">
        <v>19145</v>
      </c>
      <c r="AB11" s="2"/>
      <c r="AC11" s="2"/>
      <c r="AD11" s="2"/>
      <c r="AE11" s="2"/>
      <c r="AF11" s="2"/>
      <c r="AG11" s="2"/>
      <c r="AH11" s="2"/>
    </row>
    <row r="12" spans="1:34" ht="16.2">
      <c r="A12" s="31"/>
      <c r="B12" s="458" t="str">
        <f ca="1">OFFSET(L!$C$1,MATCH("Declaration"&amp;ADDRESS(ROW(),COLUMN(),4),L!$A:$A,0)-1,SL,,)</f>
        <v>选择贵公司的矿产申报范围 (*):</v>
      </c>
      <c r="C12" s="112"/>
      <c r="D12" s="372" t="s">
        <v>40</v>
      </c>
      <c r="E12" s="460" t="s">
        <v>18641</v>
      </c>
      <c r="F12" s="461"/>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6.2">
      <c r="A13" s="31"/>
      <c r="B13" s="459" t="e">
        <f ca="1">OFFSET(L!$C$1,MATCH("Declaration"&amp;ADDRESS(ROW(),COLUMN(),4),L!$A:$A,0)-1,SL,,)</f>
        <v>#N/A</v>
      </c>
      <c r="C13" s="112"/>
      <c r="D13" s="372" t="s">
        <v>18644</v>
      </c>
      <c r="E13" s="460" t="s">
        <v>41</v>
      </c>
      <c r="F13" s="461"/>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6.2" hidden="1">
      <c r="A14" s="31"/>
      <c r="B14" s="462"/>
      <c r="C14" s="112"/>
      <c r="D14" s="298"/>
      <c r="E14" s="464"/>
      <c r="F14" s="465"/>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6.2" hidden="1">
      <c r="A15" s="31"/>
      <c r="B15" s="463"/>
      <c r="C15" s="112"/>
      <c r="D15" s="298"/>
      <c r="E15" s="464"/>
      <c r="F15" s="465"/>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6.2">
      <c r="A16" s="31"/>
      <c r="B16" s="33" t="str">
        <f ca="1">OFFSET(L!$C$1,MATCH("Declaration"&amp;ADDRESS(ROW(),COLUMN(),4),L!$A:$A,0)-1,SL,,)</f>
        <v xml:space="preserve">公司唯一识别信息： </v>
      </c>
      <c r="C16" s="67"/>
      <c r="D16" s="425"/>
      <c r="E16" s="426"/>
      <c r="F16" s="426"/>
      <c r="G16" s="426"/>
      <c r="H16" s="426"/>
      <c r="I16" s="426"/>
      <c r="J16" s="427"/>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6.2">
      <c r="A17" s="31"/>
      <c r="B17" s="33" t="str">
        <f ca="1">OFFSET(L!$C$1,MATCH("Declaration"&amp;ADDRESS(ROW(),COLUMN(),4),L!$A:$A,0)-1,SL,,)</f>
        <v>公司唯一授权识别信息：</v>
      </c>
      <c r="C17" s="67"/>
      <c r="D17" s="425"/>
      <c r="E17" s="426"/>
      <c r="F17" s="426"/>
      <c r="G17" s="426"/>
      <c r="H17" s="426"/>
      <c r="I17" s="426"/>
      <c r="J17" s="427"/>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ustomHeight="1">
      <c r="A18" s="31"/>
      <c r="B18" s="33" t="str">
        <f ca="1">OFFSET(L!$C$1,MATCH("Declaration"&amp;ADDRESS(ROW(),COLUMN(),4),L!$A:$A,0)-1,SL,,)</f>
        <v>地址：</v>
      </c>
      <c r="C18" s="67"/>
      <c r="D18" s="425" t="s">
        <v>20156</v>
      </c>
      <c r="E18" s="426"/>
      <c r="F18" s="426"/>
      <c r="G18" s="426"/>
      <c r="H18" s="426"/>
      <c r="I18" s="426"/>
      <c r="J18" s="427"/>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 customHeight="1">
      <c r="A19" s="31"/>
      <c r="B19" s="33" t="str">
        <f ca="1">OFFSET(L!$C$1,MATCH("Declaration"&amp;ADDRESS(ROW(),COLUMN(),4),L!$A:$A,0)-1,SL,,)</f>
        <v>联系人姓名 (*):</v>
      </c>
      <c r="C19" s="67"/>
      <c r="D19" s="425" t="s">
        <v>20159</v>
      </c>
      <c r="E19" s="426"/>
      <c r="F19" s="426"/>
      <c r="G19" s="426"/>
      <c r="H19" s="426"/>
      <c r="I19" s="426"/>
      <c r="J19" s="427"/>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ustomHeight="1">
      <c r="A20" s="31"/>
      <c r="B20" s="33" t="str">
        <f ca="1">OFFSET(L!$C$1,MATCH("Declaration"&amp;ADDRESS(ROW(),COLUMN(),4),L!$A:$A,0)-1,SL,,)</f>
        <v>联系人电邮地址 (*):</v>
      </c>
      <c r="C20" s="67"/>
      <c r="D20" s="433" t="s">
        <v>20157</v>
      </c>
      <c r="E20" s="434"/>
      <c r="F20" s="434"/>
      <c r="G20" s="434"/>
      <c r="H20" s="434"/>
      <c r="I20" s="434"/>
      <c r="J20" s="435"/>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6.2">
      <c r="A21" s="31"/>
      <c r="B21" s="33" t="str">
        <f ca="1">OFFSET(L!$C$1,MATCH("Declaration"&amp;ADDRESS(ROW(),COLUMN(),4),L!$A:$A,0)-1,SL,,)</f>
        <v>联系人电话 (*):</v>
      </c>
      <c r="C21" s="67"/>
      <c r="D21" s="425" t="s">
        <v>20158</v>
      </c>
      <c r="E21" s="426"/>
      <c r="F21" s="426"/>
      <c r="G21" s="426"/>
      <c r="H21" s="426"/>
      <c r="I21" s="426"/>
      <c r="J21" s="427"/>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2">
      <c r="A22" s="31"/>
      <c r="B22" s="33" t="str">
        <f ca="1">OFFSET(L!$C$1,MATCH("Declaration"&amp;ADDRESS(ROW(),COLUMN(),4),L!$A:$A,0)-1,SL,,)</f>
        <v>授权人姓名 (*):</v>
      </c>
      <c r="C22" s="67"/>
      <c r="D22" s="425" t="s">
        <v>20160</v>
      </c>
      <c r="E22" s="426"/>
      <c r="F22" s="426"/>
      <c r="G22" s="426"/>
      <c r="H22" s="426"/>
      <c r="I22" s="426"/>
      <c r="J22" s="427"/>
      <c r="K22" s="29"/>
      <c r="L22" s="98"/>
      <c r="Q22" s="2"/>
      <c r="R22" s="2"/>
      <c r="S22" s="2"/>
      <c r="T22" s="2"/>
      <c r="U22" s="2"/>
      <c r="V22" s="2"/>
      <c r="W22" s="2"/>
      <c r="X22" s="2"/>
      <c r="Y22" s="2"/>
      <c r="Z22" s="2"/>
      <c r="AA22" s="2">
        <f>10-COUNTIF(AA12:AA21,"")</f>
        <v>6</v>
      </c>
      <c r="AB22" s="2"/>
      <c r="AC22" s="2"/>
      <c r="AD22" s="2"/>
      <c r="AE22" s="2"/>
      <c r="AF22" s="2"/>
      <c r="AG22" s="2"/>
    </row>
    <row r="23" spans="1:33" ht="22.2">
      <c r="A23" s="31"/>
      <c r="B23" s="33" t="str">
        <f ca="1">OFFSET(L!$C$1,MATCH("Declaration"&amp;ADDRESS(ROW(),COLUMN(),4),L!$A:$A,0)-1,SL,,)</f>
        <v>授权人职务:</v>
      </c>
      <c r="C23" s="67"/>
      <c r="D23" s="425" t="s">
        <v>20051</v>
      </c>
      <c r="E23" s="426"/>
      <c r="F23" s="426"/>
      <c r="G23" s="426"/>
      <c r="H23" s="426"/>
      <c r="I23" s="426"/>
      <c r="J23" s="427"/>
      <c r="K23" s="29"/>
      <c r="L23" s="98"/>
      <c r="P23" s="2"/>
      <c r="Q23" s="2"/>
      <c r="R23" s="2"/>
      <c r="S23" s="2"/>
      <c r="T23" s="2"/>
      <c r="U23" s="2"/>
      <c r="V23" s="2"/>
      <c r="W23" s="2"/>
      <c r="X23" s="2"/>
      <c r="Y23" s="2"/>
      <c r="Z23" s="2"/>
      <c r="AA23" s="2">
        <f>IF(AA22=0,0.1,AA22)</f>
        <v>6</v>
      </c>
      <c r="AB23" s="2"/>
      <c r="AC23" s="2"/>
      <c r="AD23" s="2"/>
      <c r="AE23" s="2"/>
      <c r="AF23" s="2"/>
      <c r="AG23" s="2"/>
    </row>
    <row r="24" spans="1:33" ht="22.2">
      <c r="A24" s="31"/>
      <c r="B24" s="33" t="str">
        <f ca="1">OFFSET(L!$C$1,MATCH("Declaration"&amp;ADDRESS(ROW(),COLUMN(),4),L!$A:$A,0)-1,SL,,)</f>
        <v>授权人电邮地址 (*):</v>
      </c>
      <c r="C24" s="67"/>
      <c r="D24" s="433" t="s">
        <v>20157</v>
      </c>
      <c r="E24" s="434"/>
      <c r="F24" s="434"/>
      <c r="G24" s="434"/>
      <c r="H24" s="434"/>
      <c r="I24" s="434"/>
      <c r="J24" s="435"/>
      <c r="K24" s="29"/>
      <c r="L24" s="98"/>
      <c r="P24" s="2"/>
      <c r="Q24" s="2"/>
      <c r="R24" s="2"/>
      <c r="S24" s="2"/>
      <c r="T24" s="2"/>
      <c r="U24" s="2"/>
      <c r="V24" s="2"/>
      <c r="W24" s="2"/>
      <c r="X24" s="2"/>
      <c r="Y24" s="2"/>
      <c r="Z24" s="2"/>
      <c r="AA24" s="2"/>
      <c r="AB24" s="2"/>
      <c r="AC24" s="2"/>
      <c r="AD24" s="2"/>
      <c r="AE24" s="2"/>
      <c r="AF24" s="2"/>
      <c r="AG24" s="2"/>
    </row>
    <row r="25" spans="1:33" ht="16.2">
      <c r="A25" s="31"/>
      <c r="B25" s="33" t="str">
        <f ca="1">OFFSET(L!$C$1,MATCH("Declaration"&amp;ADDRESS(ROW(),COLUMN(),4),L!$A:$A,0)-1,SL,,)</f>
        <v>授权人电话 :</v>
      </c>
      <c r="C25" s="124"/>
      <c r="D25" s="425" t="s">
        <v>20161</v>
      </c>
      <c r="E25" s="426"/>
      <c r="F25" s="426"/>
      <c r="G25" s="426"/>
      <c r="H25" s="426"/>
      <c r="I25" s="426"/>
      <c r="J25" s="427"/>
      <c r="K25" s="29"/>
      <c r="L25" s="104"/>
      <c r="P25" s="2"/>
      <c r="Q25" s="2"/>
      <c r="R25" s="2"/>
      <c r="S25" s="2"/>
      <c r="T25" s="2"/>
      <c r="U25" s="2"/>
      <c r="V25" s="2"/>
      <c r="W25" s="2"/>
      <c r="X25" s="2"/>
      <c r="Y25" s="2"/>
      <c r="Z25" s="2"/>
      <c r="AA25" s="2"/>
      <c r="AB25" s="2"/>
      <c r="AC25" s="2"/>
      <c r="AD25" s="2"/>
      <c r="AE25" s="2"/>
      <c r="AF25" s="2"/>
      <c r="AG25" s="2"/>
    </row>
    <row r="26" spans="1:33" ht="17.399999999999999">
      <c r="A26" s="31"/>
      <c r="B26" s="33" t="str">
        <f ca="1">OFFSET(L!$C$1,MATCH("Declaration"&amp;ADDRESS(ROW(),COLUMN(),4),L!$A:$A,0)-1,SL,,)</f>
        <v>授权日期 (*):</v>
      </c>
      <c r="C26" s="68"/>
      <c r="D26" s="436">
        <v>45853</v>
      </c>
      <c r="E26" s="437"/>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7.399999999999999">
      <c r="A27" s="34"/>
      <c r="B27" s="69"/>
      <c r="C27" s="13"/>
      <c r="D27" s="431"/>
      <c r="E27" s="431"/>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6.2">
      <c r="A28" s="35"/>
      <c r="B28" s="432" t="str">
        <f ca="1">OFFSET(L!$C$1,MATCH("Declaration"&amp;ADDRESS(ROW(),COLUMN(),4),L!$A:$A,0)-1,SL,,)</f>
        <v>根据上述指明的申报范围回答下列问题 1 - 7</v>
      </c>
      <c r="C28" s="432"/>
      <c r="D28" s="432"/>
      <c r="E28" s="432"/>
      <c r="F28" s="432"/>
      <c r="G28" s="432"/>
      <c r="H28" s="432"/>
      <c r="I28" s="432"/>
      <c r="J28" s="432"/>
      <c r="K28" s="36"/>
      <c r="L28" s="99"/>
      <c r="P28" s="2"/>
      <c r="Q28" s="2"/>
      <c r="R28" s="2"/>
      <c r="S28" s="2"/>
      <c r="T28" s="2"/>
      <c r="U28" s="2"/>
      <c r="V28" s="2"/>
      <c r="W28" s="2"/>
      <c r="X28" s="2"/>
      <c r="Y28" s="2"/>
      <c r="Z28" s="2"/>
      <c r="AA28" s="2"/>
      <c r="AB28" s="2"/>
      <c r="AC28" s="2"/>
      <c r="AD28" s="2"/>
      <c r="AE28" s="2"/>
      <c r="AF28" s="2"/>
      <c r="AG28" s="2"/>
    </row>
    <row r="29" spans="1:33" ht="48.6">
      <c r="A29" s="34"/>
      <c r="B29" s="37" t="str">
        <f ca="1">OFFSET(L!$C$1,MATCH("Declaration"&amp;ADDRESS(ROW(),COLUMN(),4),L!$A:$A,0)-1,SL,,)</f>
        <v>1) 是否在产品或生产流程中有意添加或使用任何指定矿产？ (*)</v>
      </c>
      <c r="C29" s="13"/>
      <c r="D29" s="413" t="str">
        <f ca="1">OFFSET(L!$C$1,MATCH("Declaration"&amp;ADDRESS(ROW(),COLUMN(),4),L!$A:$A,0)-1,SL,,)</f>
        <v>回答</v>
      </c>
      <c r="E29" s="413"/>
      <c r="F29" s="14"/>
      <c r="G29" s="37" t="str">
        <f ca="1">OFFSET(L!$C$1,MATCH("Declaration"&amp;ADDRESS(ROW(),COLUMN(),4),L!$A:$A,0)-1,SL,,)</f>
        <v>注释</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2">
      <c r="A30" s="34"/>
      <c r="B30" s="299" t="str">
        <f t="shared" ref="B30:B39" si="32">IF(COUNTBLANK(AA12),"",AA12&amp;"(*)")</f>
        <v>Cobalt(*)</v>
      </c>
      <c r="C30" s="28"/>
      <c r="D30" s="404" t="s">
        <v>25</v>
      </c>
      <c r="E30" s="405"/>
      <c r="F30" s="8"/>
      <c r="G30" s="406"/>
      <c r="H30" s="407"/>
      <c r="I30" s="407"/>
      <c r="J30" s="408"/>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2">
      <c r="A31" s="34"/>
      <c r="B31" s="299" t="str">
        <f t="shared" si="32"/>
        <v>Copper(*)</v>
      </c>
      <c r="C31" s="28"/>
      <c r="D31" s="404" t="s">
        <v>25</v>
      </c>
      <c r="E31" s="405"/>
      <c r="F31" s="8"/>
      <c r="G31" s="406"/>
      <c r="H31" s="407"/>
      <c r="I31" s="407"/>
      <c r="J31" s="408"/>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2">
      <c r="A32" s="34"/>
      <c r="B32" s="299" t="str">
        <f t="shared" si="32"/>
        <v>Graphite(*)</v>
      </c>
      <c r="C32" s="28"/>
      <c r="D32" s="404" t="s">
        <v>22</v>
      </c>
      <c r="E32" s="405"/>
      <c r="F32" s="8"/>
      <c r="G32" s="406"/>
      <c r="H32" s="407"/>
      <c r="I32" s="407"/>
      <c r="J32" s="408"/>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2">
      <c r="A33" s="34"/>
      <c r="B33" s="299" t="str">
        <f t="shared" si="32"/>
        <v>Lithium(*)</v>
      </c>
      <c r="C33" s="28"/>
      <c r="D33" s="404" t="s">
        <v>22</v>
      </c>
      <c r="E33" s="405"/>
      <c r="F33" s="8"/>
      <c r="G33" s="406"/>
      <c r="H33" s="407"/>
      <c r="I33" s="407"/>
      <c r="J33" s="408"/>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2">
      <c r="A34" s="34"/>
      <c r="B34" s="299" t="str">
        <f t="shared" si="32"/>
        <v>Mica(*)</v>
      </c>
      <c r="C34" s="28"/>
      <c r="D34" s="404" t="s">
        <v>22</v>
      </c>
      <c r="E34" s="405"/>
      <c r="F34" s="8"/>
      <c r="G34" s="406"/>
      <c r="H34" s="407"/>
      <c r="I34" s="407"/>
      <c r="J34" s="408"/>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2">
      <c r="A35" s="34"/>
      <c r="B35" s="299" t="str">
        <f t="shared" si="32"/>
        <v>Nickel(*)</v>
      </c>
      <c r="C35" s="28"/>
      <c r="D35" s="404" t="s">
        <v>25</v>
      </c>
      <c r="E35" s="405"/>
      <c r="F35" s="8"/>
      <c r="G35" s="406"/>
      <c r="H35" s="407"/>
      <c r="I35" s="407"/>
      <c r="J35" s="408"/>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2" hidden="1">
      <c r="A36" s="34"/>
      <c r="B36" s="299" t="str">
        <f t="shared" si="32"/>
        <v/>
      </c>
      <c r="C36" s="28"/>
      <c r="D36" s="404"/>
      <c r="E36" s="405"/>
      <c r="F36" s="8"/>
      <c r="G36" s="406"/>
      <c r="H36" s="407"/>
      <c r="I36" s="407"/>
      <c r="J36" s="408"/>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2" hidden="1">
      <c r="A37" s="34"/>
      <c r="B37" s="299" t="str">
        <f t="shared" si="32"/>
        <v/>
      </c>
      <c r="C37" s="28"/>
      <c r="D37" s="404"/>
      <c r="E37" s="405"/>
      <c r="F37" s="8"/>
      <c r="G37" s="406"/>
      <c r="H37" s="407"/>
      <c r="I37" s="407"/>
      <c r="J37" s="408"/>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2" hidden="1">
      <c r="A38" s="34"/>
      <c r="B38" s="299" t="str">
        <f t="shared" si="32"/>
        <v/>
      </c>
      <c r="C38" s="28"/>
      <c r="D38" s="404"/>
      <c r="E38" s="405"/>
      <c r="F38" s="8"/>
      <c r="G38" s="406"/>
      <c r="H38" s="407"/>
      <c r="I38" s="407"/>
      <c r="J38" s="408"/>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2" hidden="1">
      <c r="A39" s="34"/>
      <c r="B39" s="299" t="str">
        <f t="shared" si="32"/>
        <v/>
      </c>
      <c r="C39" s="28"/>
      <c r="D39" s="404"/>
      <c r="E39" s="405"/>
      <c r="F39" s="8"/>
      <c r="G39" s="406"/>
      <c r="H39" s="407"/>
      <c r="I39" s="407"/>
      <c r="J39" s="408"/>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7.399999999999999">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899999999999999" customHeight="1">
      <c r="A41" s="34"/>
      <c r="B41" s="37" t="str">
        <f ca="1">OFFSET(L!$C$1,MATCH("Declaration"&amp;ADDRESS(ROW(),COLUMN(),4),L!$A:$A,0)-1,SL,,)&amp;Q41</f>
        <v>2) 产品中是否还存有任何指定矿产？ (*)(*)</v>
      </c>
      <c r="C41" s="13"/>
      <c r="D41" s="420" t="str">
        <f ca="1">D29</f>
        <v>回答</v>
      </c>
      <c r="E41" s="420"/>
      <c r="F41" s="14"/>
      <c r="G41" s="37" t="str">
        <f ca="1">G29</f>
        <v>注释</v>
      </c>
      <c r="H41" s="37"/>
      <c r="I41" s="37"/>
      <c r="J41" s="73"/>
      <c r="K41" s="29"/>
      <c r="L41" s="99" t="s">
        <v>15</v>
      </c>
      <c r="P41" s="301">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2">
      <c r="A42" s="34"/>
      <c r="B42" s="300" t="str">
        <f t="shared" ref="B42:B51" si="36">IF(ISERROR(AA12),"",AA12&amp;"")&amp;P42</f>
        <v>Cobalt(*)</v>
      </c>
      <c r="C42" s="28"/>
      <c r="D42" s="404" t="s">
        <v>25</v>
      </c>
      <c r="E42" s="405"/>
      <c r="F42" s="8"/>
      <c r="G42" s="406"/>
      <c r="H42" s="407"/>
      <c r="I42" s="407"/>
      <c r="J42" s="408"/>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2">
      <c r="A43" s="34"/>
      <c r="B43" s="300" t="str">
        <f t="shared" si="36"/>
        <v>Copper(*)</v>
      </c>
      <c r="C43" s="28"/>
      <c r="D43" s="404" t="s">
        <v>25</v>
      </c>
      <c r="E43" s="405"/>
      <c r="F43" s="8"/>
      <c r="G43" s="406"/>
      <c r="H43" s="407"/>
      <c r="I43" s="407"/>
      <c r="J43" s="408"/>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2">
      <c r="A44" s="34"/>
      <c r="B44" s="300" t="str">
        <f t="shared" si="36"/>
        <v>Graphite</v>
      </c>
      <c r="C44" s="28"/>
      <c r="D44" s="404"/>
      <c r="E44" s="405"/>
      <c r="F44" s="8"/>
      <c r="G44" s="406"/>
      <c r="H44" s="407"/>
      <c r="I44" s="407"/>
      <c r="J44" s="408"/>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2.2">
      <c r="A45" s="34"/>
      <c r="B45" s="300" t="str">
        <f t="shared" si="36"/>
        <v>Lithium</v>
      </c>
      <c r="C45" s="28"/>
      <c r="D45" s="404"/>
      <c r="E45" s="405"/>
      <c r="F45" s="8"/>
      <c r="G45" s="406"/>
      <c r="H45" s="407"/>
      <c r="I45" s="407"/>
      <c r="J45" s="408"/>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2">
      <c r="A46" s="34"/>
      <c r="B46" s="300" t="str">
        <f t="shared" si="36"/>
        <v>Mica</v>
      </c>
      <c r="C46" s="28"/>
      <c r="D46" s="404"/>
      <c r="E46" s="405"/>
      <c r="F46" s="8"/>
      <c r="G46" s="406"/>
      <c r="H46" s="407"/>
      <c r="I46" s="407"/>
      <c r="J46" s="408"/>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2">
      <c r="A47" s="34"/>
      <c r="B47" s="300" t="str">
        <f t="shared" si="36"/>
        <v>Nickel(*)</v>
      </c>
      <c r="C47" s="28"/>
      <c r="D47" s="404" t="s">
        <v>25</v>
      </c>
      <c r="E47" s="405"/>
      <c r="F47" s="8"/>
      <c r="G47" s="406"/>
      <c r="H47" s="407"/>
      <c r="I47" s="407"/>
      <c r="J47" s="408"/>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2" hidden="1">
      <c r="A48" s="34"/>
      <c r="B48" s="300" t="str">
        <f t="shared" si="36"/>
        <v/>
      </c>
      <c r="C48" s="28"/>
      <c r="D48" s="404"/>
      <c r="E48" s="405"/>
      <c r="F48" s="8"/>
      <c r="G48" s="406"/>
      <c r="H48" s="407"/>
      <c r="I48" s="407"/>
      <c r="J48" s="408"/>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2" hidden="1">
      <c r="A49" s="34"/>
      <c r="B49" s="300" t="str">
        <f t="shared" si="36"/>
        <v/>
      </c>
      <c r="C49" s="28"/>
      <c r="D49" s="404"/>
      <c r="E49" s="405"/>
      <c r="F49" s="8"/>
      <c r="G49" s="406"/>
      <c r="H49" s="407"/>
      <c r="I49" s="407"/>
      <c r="J49" s="408"/>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2" hidden="1">
      <c r="A50" s="34"/>
      <c r="B50" s="300" t="str">
        <f t="shared" si="36"/>
        <v/>
      </c>
      <c r="C50" s="28"/>
      <c r="D50" s="404"/>
      <c r="E50" s="405"/>
      <c r="F50" s="8"/>
      <c r="G50" s="406"/>
      <c r="H50" s="407"/>
      <c r="I50" s="407"/>
      <c r="J50" s="408"/>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2" hidden="1">
      <c r="A51" s="34"/>
      <c r="B51" s="300" t="str">
        <f t="shared" si="36"/>
        <v/>
      </c>
      <c r="C51" s="28"/>
      <c r="D51" s="404"/>
      <c r="E51" s="405"/>
      <c r="F51" s="8"/>
      <c r="G51" s="406"/>
      <c r="H51" s="407"/>
      <c r="I51" s="407"/>
      <c r="J51" s="408"/>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7.399999999999999">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52.5" customHeight="1">
      <c r="A53" s="34"/>
      <c r="B53" s="37" t="str">
        <f ca="1">OFFSET(L!$C$1,MATCH("Declaration"&amp;ADDRESS(ROW(),COLUMN(),4),L!$A:$A,0)-1,SL,,)&amp;Q53</f>
        <v>3) 贵公司供应链中是否有冶炼厂或加工厂从受冲突影响和高风险地区采购指定矿产？ （《经合组织尽职调查指南》，参见定义选项卡） (*)</v>
      </c>
      <c r="C53" s="6"/>
      <c r="D53" s="420" t="str">
        <f ca="1">D29</f>
        <v>回答</v>
      </c>
      <c r="E53" s="420"/>
      <c r="F53" s="14"/>
      <c r="G53" s="37" t="str">
        <f ca="1">G29</f>
        <v>注释</v>
      </c>
      <c r="H53" s="424"/>
      <c r="I53" s="424"/>
      <c r="J53" s="424"/>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2">
      <c r="A54" s="34"/>
      <c r="B54" s="300" t="str">
        <f>IF(ISERROR(AA$12),"",AA$12&amp;"")&amp;P$54</f>
        <v>Cobalt(*)</v>
      </c>
      <c r="C54" s="6"/>
      <c r="D54" s="404" t="s">
        <v>22</v>
      </c>
      <c r="E54" s="405"/>
      <c r="F54" s="40"/>
      <c r="G54" s="406"/>
      <c r="H54" s="407"/>
      <c r="I54" s="407"/>
      <c r="J54" s="408"/>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2">
      <c r="A55" s="34"/>
      <c r="B55" s="300" t="str">
        <f>IF(ISERROR(AA$13),"",AA$13&amp;"")&amp;P$55</f>
        <v>Copper(*)</v>
      </c>
      <c r="C55" s="6"/>
      <c r="D55" s="404" t="s">
        <v>22</v>
      </c>
      <c r="E55" s="405"/>
      <c r="F55" s="40"/>
      <c r="G55" s="406"/>
      <c r="H55" s="407"/>
      <c r="I55" s="407"/>
      <c r="J55" s="408"/>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 customHeight="1">
      <c r="A56" s="34"/>
      <c r="B56" s="300" t="str">
        <f>IF(ISERROR(AA$14),"",AA$14&amp;"")&amp;P$56</f>
        <v>Graphite</v>
      </c>
      <c r="C56" s="6"/>
      <c r="D56" s="404"/>
      <c r="E56" s="405"/>
      <c r="F56" s="40"/>
      <c r="G56" s="406"/>
      <c r="H56" s="407"/>
      <c r="I56" s="407"/>
      <c r="J56" s="408"/>
      <c r="K56" s="29"/>
      <c r="L56" s="105"/>
      <c r="P56" s="301" t="str">
        <f t="shared" si="135"/>
        <v/>
      </c>
      <c r="Q56" s="2"/>
      <c r="R56" s="2"/>
      <c r="S56" s="2"/>
      <c r="T56" s="2"/>
      <c r="U56" s="2"/>
      <c r="V56" s="2"/>
      <c r="W56" s="2"/>
      <c r="X56" s="2"/>
      <c r="Y56" s="2">
        <v>40</v>
      </c>
      <c r="Z56" s="2"/>
      <c r="AA56" s="2"/>
      <c r="AB56" s="2"/>
      <c r="AC56" s="2"/>
      <c r="AD56" s="2"/>
      <c r="AE56" s="2"/>
      <c r="AF56" s="2"/>
    </row>
    <row r="57" spans="1:33" ht="21.9" customHeight="1">
      <c r="A57" s="34"/>
      <c r="B57" s="300" t="str">
        <f>IF(ISERROR(AA$15),"",AA$15&amp;"")&amp;P$57</f>
        <v>Lithium</v>
      </c>
      <c r="C57" s="6"/>
      <c r="D57" s="404"/>
      <c r="E57" s="405"/>
      <c r="F57" s="40"/>
      <c r="G57" s="406"/>
      <c r="H57" s="407"/>
      <c r="I57" s="407"/>
      <c r="J57" s="408"/>
      <c r="K57" s="29"/>
      <c r="L57" s="105"/>
      <c r="P57" s="301" t="str">
        <f t="shared" si="135"/>
        <v/>
      </c>
      <c r="Q57" s="2"/>
      <c r="R57" s="2"/>
      <c r="S57" s="2"/>
      <c r="T57" s="2"/>
      <c r="U57" s="2"/>
      <c r="V57" s="2"/>
      <c r="W57" s="2"/>
      <c r="X57" s="2"/>
      <c r="Y57" s="2">
        <v>41</v>
      </c>
      <c r="Z57" s="2"/>
      <c r="AA57" s="2"/>
      <c r="AB57" s="2"/>
      <c r="AC57" s="2"/>
      <c r="AD57" s="2"/>
      <c r="AE57" s="2"/>
      <c r="AF57" s="2"/>
    </row>
    <row r="58" spans="1:33" ht="22.2">
      <c r="A58" s="34"/>
      <c r="B58" s="300" t="str">
        <f>IF(ISERROR(AA$16),"",AA$16&amp;"")&amp;P$58</f>
        <v>Mica</v>
      </c>
      <c r="C58" s="6"/>
      <c r="D58" s="404"/>
      <c r="E58" s="405"/>
      <c r="F58" s="40"/>
      <c r="G58" s="406"/>
      <c r="H58" s="407"/>
      <c r="I58" s="407"/>
      <c r="J58" s="408"/>
      <c r="K58" s="29"/>
      <c r="L58" s="105"/>
      <c r="P58" s="301" t="str">
        <f t="shared" si="135"/>
        <v/>
      </c>
      <c r="Q58" s="2"/>
      <c r="R58" s="2"/>
      <c r="S58" s="2"/>
      <c r="T58" s="2"/>
      <c r="U58" s="2"/>
      <c r="V58" s="2"/>
      <c r="W58" s="2"/>
      <c r="X58" s="2"/>
      <c r="Y58" s="2">
        <v>39</v>
      </c>
      <c r="Z58" s="2"/>
      <c r="AA58" s="2"/>
      <c r="AB58" s="2"/>
      <c r="AC58" s="2"/>
      <c r="AD58" s="2"/>
      <c r="AE58" s="2"/>
      <c r="AF58" s="2"/>
    </row>
    <row r="59" spans="1:33" ht="22.2">
      <c r="A59" s="34"/>
      <c r="B59" s="300" t="str">
        <f>IF(ISERROR(AA$17),"",AA$17&amp;"")&amp;P$59</f>
        <v>Nickel(*)</v>
      </c>
      <c r="C59" s="6"/>
      <c r="D59" s="404" t="s">
        <v>22</v>
      </c>
      <c r="E59" s="405"/>
      <c r="F59" s="40"/>
      <c r="G59" s="406"/>
      <c r="H59" s="407"/>
      <c r="I59" s="407"/>
      <c r="J59" s="408"/>
      <c r="K59" s="29"/>
      <c r="L59" s="105"/>
      <c r="P59" s="301" t="str">
        <f t="shared" si="135"/>
        <v>(*)</v>
      </c>
      <c r="Q59" s="2"/>
      <c r="R59" s="2"/>
      <c r="S59" s="2"/>
      <c r="T59" s="2"/>
      <c r="U59" s="2"/>
      <c r="V59" s="2"/>
      <c r="W59" s="2"/>
      <c r="X59" s="2"/>
      <c r="Y59" s="2">
        <v>39</v>
      </c>
      <c r="Z59" s="2"/>
      <c r="AA59" s="2"/>
      <c r="AB59" s="2"/>
      <c r="AC59" s="2"/>
      <c r="AD59" s="2"/>
      <c r="AE59" s="2"/>
      <c r="AF59" s="2"/>
    </row>
    <row r="60" spans="1:33" ht="22.2" hidden="1">
      <c r="A60" s="34"/>
      <c r="B60" s="300" t="str">
        <f>IF(ISERROR(AA$18),"",AA$18&amp;"")&amp;P$60</f>
        <v/>
      </c>
      <c r="C60" s="6"/>
      <c r="D60" s="404"/>
      <c r="E60" s="405"/>
      <c r="F60" s="40"/>
      <c r="G60" s="406"/>
      <c r="H60" s="407"/>
      <c r="I60" s="407"/>
      <c r="J60" s="408"/>
      <c r="K60" s="29"/>
      <c r="L60" s="105"/>
      <c r="P60" s="301" t="str">
        <f t="shared" si="135"/>
        <v/>
      </c>
      <c r="Q60" s="2"/>
      <c r="R60" s="2"/>
      <c r="S60" s="2"/>
      <c r="T60" s="2"/>
      <c r="U60" s="2"/>
      <c r="V60" s="2"/>
      <c r="W60" s="2"/>
      <c r="X60" s="2"/>
      <c r="Y60" s="2">
        <v>39</v>
      </c>
      <c r="Z60" s="2"/>
      <c r="AA60" s="2"/>
      <c r="AB60" s="2"/>
      <c r="AC60" s="2"/>
      <c r="AD60" s="2"/>
      <c r="AE60" s="2"/>
      <c r="AF60" s="2"/>
    </row>
    <row r="61" spans="1:33" ht="22.2" hidden="1">
      <c r="A61" s="34"/>
      <c r="B61" s="300" t="str">
        <f>IF(ISERROR(AA$19),"",AA$19&amp;"")&amp;P$61</f>
        <v/>
      </c>
      <c r="C61" s="6"/>
      <c r="D61" s="404"/>
      <c r="E61" s="405"/>
      <c r="F61" s="40"/>
      <c r="G61" s="406"/>
      <c r="H61" s="407"/>
      <c r="I61" s="407"/>
      <c r="J61" s="408"/>
      <c r="K61" s="29"/>
      <c r="L61" s="105"/>
      <c r="P61" s="301" t="str">
        <f t="shared" si="135"/>
        <v/>
      </c>
      <c r="Q61" s="2"/>
      <c r="R61" s="2"/>
      <c r="S61" s="2"/>
      <c r="T61" s="2"/>
      <c r="U61" s="2"/>
      <c r="V61" s="2"/>
      <c r="W61" s="2"/>
      <c r="X61" s="2"/>
      <c r="Y61" s="2">
        <v>39</v>
      </c>
      <c r="Z61" s="2"/>
      <c r="AA61" s="2"/>
      <c r="AB61" s="2"/>
      <c r="AC61" s="2"/>
      <c r="AD61" s="2"/>
      <c r="AE61" s="2"/>
      <c r="AF61" s="2"/>
    </row>
    <row r="62" spans="1:33" ht="22.2" hidden="1">
      <c r="A62" s="34"/>
      <c r="B62" s="300" t="str">
        <f>IF(ISERROR(AA$20),"",AA$20&amp;"")&amp;P$62</f>
        <v/>
      </c>
      <c r="C62" s="6"/>
      <c r="D62" s="404"/>
      <c r="E62" s="405"/>
      <c r="F62" s="40"/>
      <c r="G62" s="406"/>
      <c r="H62" s="407"/>
      <c r="I62" s="407"/>
      <c r="J62" s="408"/>
      <c r="K62" s="29"/>
      <c r="L62" s="105"/>
      <c r="P62" s="301" t="str">
        <f t="shared" si="135"/>
        <v/>
      </c>
      <c r="Q62" s="2"/>
      <c r="R62" s="2"/>
      <c r="S62" s="2"/>
      <c r="T62" s="2"/>
      <c r="U62" s="2"/>
      <c r="V62" s="2"/>
      <c r="W62" s="2"/>
      <c r="X62" s="2"/>
      <c r="Y62" s="2">
        <v>39</v>
      </c>
      <c r="Z62" s="2"/>
      <c r="AA62" s="2"/>
      <c r="AB62" s="2"/>
      <c r="AC62" s="2"/>
      <c r="AD62" s="2"/>
      <c r="AE62" s="2"/>
      <c r="AF62" s="2"/>
    </row>
    <row r="63" spans="1:33" ht="22.2" hidden="1">
      <c r="A63" s="34"/>
      <c r="B63" s="300" t="str">
        <f>IF(ISERROR(AA$21),"",AA$21&amp;"")&amp;P$63</f>
        <v/>
      </c>
      <c r="C63" s="6"/>
      <c r="D63" s="404"/>
      <c r="E63" s="405"/>
      <c r="F63" s="40"/>
      <c r="G63" s="406"/>
      <c r="H63" s="407"/>
      <c r="I63" s="407"/>
      <c r="J63" s="408"/>
      <c r="K63" s="29"/>
      <c r="L63" s="105"/>
      <c r="P63" s="301" t="str">
        <f t="shared" si="135"/>
        <v/>
      </c>
      <c r="Q63" s="2"/>
      <c r="R63" s="2"/>
      <c r="S63" s="2"/>
      <c r="T63" s="2"/>
      <c r="U63" s="2"/>
      <c r="V63" s="2"/>
      <c r="W63" s="2"/>
      <c r="X63" s="2"/>
      <c r="Y63" s="2">
        <v>39</v>
      </c>
      <c r="Z63" s="2"/>
      <c r="AA63" s="2"/>
      <c r="AB63" s="2"/>
      <c r="AC63" s="2"/>
      <c r="AD63" s="2"/>
      <c r="AE63" s="2"/>
      <c r="AF63" s="2"/>
    </row>
    <row r="64" spans="1:33" ht="17.399999999999999">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42.75" customHeight="1">
      <c r="A65" s="34"/>
      <c r="B65" s="37" t="str">
        <f ca="1">OFFSET(L!$C$1,MATCH("Declaration"&amp;ADDRESS(ROW(),COLUMN(),4),L!$A:$A,0)-1,SL,,)&amp;Q53</f>
        <v>4) 是否 100% 的指定矿产来自回收料或
报废料资源？ (*)</v>
      </c>
      <c r="C65" s="6"/>
      <c r="D65" s="420" t="str">
        <f ca="1">D29</f>
        <v>回答</v>
      </c>
      <c r="E65" s="420"/>
      <c r="F65" s="14"/>
      <c r="G65" s="37" t="str">
        <f ca="1">G29</f>
        <v>注释</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2">
      <c r="A66" s="34"/>
      <c r="B66" s="300" t="str">
        <f>IF(ISERROR(AA$12),"",AA$12&amp;"")&amp;P$54</f>
        <v>Cobalt(*)</v>
      </c>
      <c r="C66" s="6"/>
      <c r="D66" s="404" t="s">
        <v>22</v>
      </c>
      <c r="E66" s="405"/>
      <c r="F66" s="40"/>
      <c r="G66" s="406"/>
      <c r="H66" s="407"/>
      <c r="I66" s="407"/>
      <c r="J66" s="408"/>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04" t="s">
        <v>22</v>
      </c>
      <c r="E67" s="405"/>
      <c r="F67" s="40"/>
      <c r="G67" s="406"/>
      <c r="H67" s="407"/>
      <c r="I67" s="407"/>
      <c r="J67" s="408"/>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04"/>
      <c r="E68" s="405"/>
      <c r="F68" s="40"/>
      <c r="G68" s="406"/>
      <c r="H68" s="407"/>
      <c r="I68" s="407"/>
      <c r="J68" s="408"/>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04"/>
      <c r="E69" s="405"/>
      <c r="F69" s="40"/>
      <c r="G69" s="406"/>
      <c r="H69" s="407"/>
      <c r="I69" s="407"/>
      <c r="J69" s="408"/>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04"/>
      <c r="E70" s="405"/>
      <c r="F70" s="40"/>
      <c r="G70" s="406"/>
      <c r="H70" s="407"/>
      <c r="I70" s="407"/>
      <c r="J70" s="408"/>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04" t="s">
        <v>22</v>
      </c>
      <c r="E71" s="405"/>
      <c r="F71" s="40"/>
      <c r="G71" s="406"/>
      <c r="H71" s="407"/>
      <c r="I71" s="407"/>
      <c r="J71" s="408"/>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4"/>
      <c r="E72" s="405"/>
      <c r="F72" s="40"/>
      <c r="G72" s="406"/>
      <c r="H72" s="407"/>
      <c r="I72" s="407"/>
      <c r="J72" s="408"/>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4"/>
      <c r="E73" s="405"/>
      <c r="F73" s="40"/>
      <c r="G73" s="406"/>
      <c r="H73" s="407"/>
      <c r="I73" s="407"/>
      <c r="J73" s="408"/>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4"/>
      <c r="E74" s="405"/>
      <c r="F74" s="40"/>
      <c r="G74" s="406"/>
      <c r="H74" s="407"/>
      <c r="I74" s="407"/>
      <c r="J74" s="408"/>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4"/>
      <c r="E75" s="405"/>
      <c r="F75" s="40"/>
      <c r="G75" s="406"/>
      <c r="H75" s="407"/>
      <c r="I75" s="407"/>
      <c r="J75" s="408"/>
      <c r="K75" s="29"/>
      <c r="L75" s="105"/>
      <c r="P75" s="2"/>
      <c r="Q75" s="2"/>
      <c r="R75" s="2"/>
      <c r="S75" s="2"/>
      <c r="T75" s="2"/>
      <c r="U75" s="2"/>
      <c r="V75" s="2"/>
      <c r="W75" s="2"/>
      <c r="X75" s="2"/>
      <c r="Y75" s="2">
        <v>45</v>
      </c>
      <c r="Z75" s="2"/>
      <c r="AA75" s="2"/>
      <c r="AB75" s="2"/>
      <c r="AC75" s="2"/>
      <c r="AD75" s="2"/>
      <c r="AE75" s="2"/>
      <c r="AF75" s="2"/>
      <c r="AG75" s="2"/>
    </row>
    <row r="76" spans="1:33" ht="17.399999999999999">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百分之多少的相关供应商已对贵公司
的供应链调查提供答复？(*)</v>
      </c>
      <c r="C77" s="6"/>
      <c r="D77" s="420" t="str">
        <f ca="1">D29</f>
        <v>回答</v>
      </c>
      <c r="E77" s="420"/>
      <c r="F77" s="14"/>
      <c r="G77" s="37" t="str">
        <f ca="1">G29</f>
        <v>注释</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2">
      <c r="A78" s="34"/>
      <c r="B78" s="300" t="str">
        <f>IF(ISERROR(AA$12),"",AA$12&amp;"")&amp;P$54</f>
        <v>Cobalt(*)</v>
      </c>
      <c r="C78" s="28"/>
      <c r="D78" s="404" t="s">
        <v>20052</v>
      </c>
      <c r="E78" s="405"/>
      <c r="F78" s="40"/>
      <c r="G78" s="406"/>
      <c r="H78" s="407"/>
      <c r="I78" s="407"/>
      <c r="J78" s="408"/>
      <c r="K78" s="29"/>
      <c r="L78" s="105"/>
      <c r="P78" s="2"/>
      <c r="Q78" s="2"/>
      <c r="R78" s="2"/>
      <c r="S78" s="2"/>
      <c r="T78" s="2"/>
      <c r="U78" s="2"/>
      <c r="V78" s="2"/>
      <c r="W78" s="2"/>
      <c r="X78" s="2"/>
      <c r="Y78" s="2">
        <v>50</v>
      </c>
      <c r="Z78" s="2"/>
      <c r="AA78" s="2"/>
      <c r="AB78" s="2"/>
      <c r="AC78" s="2"/>
      <c r="AD78" s="2"/>
      <c r="AE78" s="2"/>
      <c r="AF78" s="2"/>
      <c r="AG78" s="2"/>
    </row>
    <row r="79" spans="1:33" ht="22.2">
      <c r="A79" s="34"/>
      <c r="B79" s="300" t="str">
        <f>IF(ISERROR(AA$13),"",AA$13&amp;"")&amp;P$55</f>
        <v>Copper(*)</v>
      </c>
      <c r="C79" s="28"/>
      <c r="D79" s="404" t="s">
        <v>20052</v>
      </c>
      <c r="E79" s="405"/>
      <c r="F79" s="40"/>
      <c r="G79" s="406"/>
      <c r="H79" s="407"/>
      <c r="I79" s="407"/>
      <c r="J79" s="408"/>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04"/>
      <c r="E80" s="405"/>
      <c r="F80" s="40"/>
      <c r="G80" s="406"/>
      <c r="H80" s="407"/>
      <c r="I80" s="407"/>
      <c r="J80" s="408"/>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4"/>
      <c r="E81" s="405"/>
      <c r="F81" s="40"/>
      <c r="G81" s="406"/>
      <c r="H81" s="407"/>
      <c r="I81" s="407"/>
      <c r="J81" s="408"/>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4"/>
      <c r="E82" s="405"/>
      <c r="F82" s="40"/>
      <c r="G82" s="406"/>
      <c r="H82" s="407"/>
      <c r="I82" s="407"/>
      <c r="J82" s="408"/>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4" t="s">
        <v>20052</v>
      </c>
      <c r="E83" s="405"/>
      <c r="F83" s="40"/>
      <c r="G83" s="406"/>
      <c r="H83" s="407"/>
      <c r="I83" s="407"/>
      <c r="J83" s="408"/>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4"/>
      <c r="E84" s="405"/>
      <c r="F84" s="40"/>
      <c r="G84" s="406"/>
      <c r="H84" s="407"/>
      <c r="I84" s="407"/>
      <c r="J84" s="408"/>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4"/>
      <c r="E85" s="405"/>
      <c r="F85" s="40"/>
      <c r="G85" s="406"/>
      <c r="H85" s="407"/>
      <c r="I85" s="407"/>
      <c r="J85" s="408"/>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4"/>
      <c r="E86" s="405"/>
      <c r="F86" s="40"/>
      <c r="G86" s="406"/>
      <c r="H86" s="407"/>
      <c r="I86" s="407"/>
      <c r="J86" s="408"/>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4"/>
      <c r="E87" s="405"/>
      <c r="F87" s="40"/>
      <c r="G87" s="406"/>
      <c r="H87" s="407"/>
      <c r="I87" s="407"/>
      <c r="J87" s="408"/>
      <c r="K87" s="29"/>
      <c r="L87" s="105"/>
      <c r="P87" s="2"/>
      <c r="Q87" s="2"/>
      <c r="R87" s="2"/>
      <c r="S87" s="2"/>
      <c r="T87" s="2"/>
      <c r="U87" s="2"/>
      <c r="V87" s="2"/>
      <c r="W87" s="2"/>
      <c r="X87" s="2"/>
      <c r="Y87" s="2">
        <v>53</v>
      </c>
      <c r="Z87" s="2"/>
      <c r="AA87" s="2"/>
      <c r="AB87" s="2"/>
      <c r="AC87" s="2"/>
      <c r="AD87" s="2"/>
      <c r="AE87" s="2"/>
      <c r="AF87" s="2"/>
      <c r="AG87" s="2"/>
    </row>
    <row r="88" spans="1:33" ht="16.2">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8.6">
      <c r="A89" s="34"/>
      <c r="B89" s="122" t="str">
        <f ca="1">OFFSET(L!$C$1,MATCH("Declaration"&amp;ADDRESS(ROW(),COLUMN(),4),L!$A:$A,0)-1,SL,,)&amp;Q53</f>
        <v>6) 您是否识别出为贵公司的供应链供应指定矿产的所有冶炼厂或加工厂？(*)</v>
      </c>
      <c r="C89" s="6"/>
      <c r="D89" s="420" t="str">
        <f ca="1">D29</f>
        <v>回答</v>
      </c>
      <c r="E89" s="420"/>
      <c r="F89" s="14"/>
      <c r="G89" s="37" t="str">
        <f ca="1">G29</f>
        <v>注释</v>
      </c>
      <c r="H89" s="421"/>
      <c r="I89" s="421"/>
      <c r="J89" s="421"/>
      <c r="K89" s="29"/>
      <c r="L89" s="99" t="s">
        <v>15</v>
      </c>
      <c r="M89" s="100"/>
      <c r="P89" s="2"/>
      <c r="Q89" s="2"/>
      <c r="R89" s="2"/>
      <c r="S89" s="2"/>
      <c r="T89" s="2"/>
      <c r="U89" s="2"/>
      <c r="V89" s="2"/>
      <c r="W89" s="2"/>
      <c r="X89" s="2"/>
      <c r="Y89" s="2">
        <v>55</v>
      </c>
      <c r="Z89" s="2"/>
      <c r="AA89" s="2"/>
      <c r="AB89" s="2"/>
      <c r="AC89" s="2"/>
      <c r="AD89" s="2"/>
      <c r="AE89" s="2"/>
      <c r="AF89" s="2"/>
      <c r="AG89" s="2"/>
    </row>
    <row r="90" spans="1:33" ht="22.2">
      <c r="A90" s="34"/>
      <c r="B90" s="300" t="str">
        <f>IF(ISERROR(AA$12),"",AA$12&amp;"")&amp;P$54</f>
        <v>Cobalt(*)</v>
      </c>
      <c r="C90" s="6"/>
      <c r="D90" s="404" t="s">
        <v>25</v>
      </c>
      <c r="E90" s="405"/>
      <c r="F90" s="40"/>
      <c r="G90" s="406"/>
      <c r="H90" s="407"/>
      <c r="I90" s="407"/>
      <c r="J90" s="408"/>
      <c r="K90" s="29"/>
      <c r="L90" s="105"/>
      <c r="P90" s="2"/>
      <c r="Q90" s="2"/>
      <c r="R90" s="2"/>
      <c r="S90" s="2"/>
      <c r="T90" s="2"/>
      <c r="U90" s="2"/>
      <c r="V90" s="2"/>
      <c r="W90" s="2"/>
      <c r="X90" s="2"/>
      <c r="Y90" s="2">
        <v>56</v>
      </c>
      <c r="Z90" s="2"/>
      <c r="AA90" s="2"/>
      <c r="AB90" s="2"/>
      <c r="AC90" s="2"/>
      <c r="AD90" s="2"/>
      <c r="AE90" s="2"/>
      <c r="AF90" s="2"/>
      <c r="AG90" s="2"/>
    </row>
    <row r="91" spans="1:33" ht="22.2">
      <c r="A91" s="34"/>
      <c r="B91" s="300" t="str">
        <f>IF(ISERROR(AA$13),"",AA$13&amp;"")&amp;P$55</f>
        <v>Copper(*)</v>
      </c>
      <c r="C91" s="6"/>
      <c r="D91" s="404" t="s">
        <v>25</v>
      </c>
      <c r="E91" s="405"/>
      <c r="F91" s="40"/>
      <c r="G91" s="406"/>
      <c r="H91" s="407"/>
      <c r="I91" s="407"/>
      <c r="J91" s="408"/>
      <c r="K91" s="29"/>
      <c r="L91" s="105"/>
      <c r="P91" s="2"/>
      <c r="Q91" s="2"/>
      <c r="R91" s="2"/>
      <c r="S91" s="2"/>
      <c r="T91" s="2"/>
      <c r="U91" s="2"/>
      <c r="V91" s="2"/>
      <c r="W91" s="2"/>
      <c r="X91" s="2"/>
      <c r="Y91" s="2">
        <v>57</v>
      </c>
      <c r="Z91" s="2"/>
      <c r="AA91" s="2"/>
      <c r="AB91" s="2"/>
      <c r="AC91" s="2"/>
      <c r="AD91" s="2"/>
      <c r="AE91" s="2"/>
      <c r="AF91" s="2"/>
      <c r="AG91" s="2"/>
    </row>
    <row r="92" spans="1:33" ht="22.2">
      <c r="A92" s="34"/>
      <c r="B92" s="300" t="str">
        <f>IF(ISERROR(AA$14),"",AA$14&amp;"")&amp;P$56</f>
        <v>Graphite</v>
      </c>
      <c r="C92" s="6"/>
      <c r="D92" s="404"/>
      <c r="E92" s="405"/>
      <c r="F92" s="40"/>
      <c r="G92" s="406"/>
      <c r="H92" s="407"/>
      <c r="I92" s="407"/>
      <c r="J92" s="408"/>
      <c r="K92" s="29"/>
      <c r="L92" s="105"/>
      <c r="P92" s="2"/>
      <c r="Q92" s="2"/>
      <c r="R92" s="2"/>
      <c r="S92" s="2"/>
      <c r="T92" s="2"/>
      <c r="U92" s="2"/>
      <c r="V92" s="2"/>
      <c r="W92" s="2"/>
      <c r="X92" s="2"/>
      <c r="Y92" s="2">
        <v>58</v>
      </c>
      <c r="Z92" s="2"/>
      <c r="AA92" s="2"/>
      <c r="AB92" s="2"/>
      <c r="AC92" s="2"/>
      <c r="AD92" s="2"/>
      <c r="AE92" s="2"/>
      <c r="AF92" s="2"/>
      <c r="AG92" s="2"/>
    </row>
    <row r="93" spans="1:33" ht="22.2">
      <c r="A93" s="34"/>
      <c r="B93" s="300" t="str">
        <f>IF(ISERROR(AA$15),"",AA$15&amp;"")&amp;P$57</f>
        <v>Lithium</v>
      </c>
      <c r="C93" s="6"/>
      <c r="D93" s="404"/>
      <c r="E93" s="405"/>
      <c r="F93" s="40"/>
      <c r="G93" s="406"/>
      <c r="H93" s="407"/>
      <c r="I93" s="407"/>
      <c r="J93" s="408"/>
      <c r="K93" s="29"/>
      <c r="L93" s="105"/>
      <c r="P93" s="2"/>
      <c r="Q93" s="2"/>
      <c r="R93" s="2"/>
      <c r="S93" s="2"/>
      <c r="T93" s="2"/>
      <c r="U93" s="2"/>
      <c r="V93" s="2"/>
      <c r="W93" s="2"/>
      <c r="X93" s="2"/>
      <c r="Y93" s="2">
        <v>59</v>
      </c>
      <c r="Z93" s="2"/>
      <c r="AA93" s="2"/>
      <c r="AB93" s="2"/>
      <c r="AC93" s="2"/>
      <c r="AD93" s="2"/>
      <c r="AE93" s="2"/>
      <c r="AF93" s="2"/>
      <c r="AG93" s="2"/>
    </row>
    <row r="94" spans="1:33" ht="22.2">
      <c r="A94" s="34"/>
      <c r="B94" s="300" t="str">
        <f>IF(ISERROR(AA$16),"",AA$16&amp;"")&amp;P$58</f>
        <v>Mica</v>
      </c>
      <c r="C94" s="6"/>
      <c r="D94" s="404"/>
      <c r="E94" s="405"/>
      <c r="F94" s="40"/>
      <c r="G94" s="406"/>
      <c r="H94" s="407"/>
      <c r="I94" s="407"/>
      <c r="J94" s="408"/>
      <c r="K94" s="29"/>
      <c r="L94" s="105"/>
      <c r="P94" s="2"/>
      <c r="Q94" s="2"/>
      <c r="R94" s="2"/>
      <c r="S94" s="2"/>
      <c r="T94" s="2"/>
      <c r="U94" s="2"/>
      <c r="V94" s="2"/>
      <c r="W94" s="2"/>
      <c r="X94" s="2"/>
      <c r="Y94" s="2">
        <v>58</v>
      </c>
      <c r="Z94" s="2"/>
      <c r="AA94" s="2"/>
      <c r="AB94" s="2"/>
      <c r="AC94" s="2"/>
      <c r="AD94" s="2"/>
      <c r="AE94" s="2"/>
      <c r="AF94" s="2"/>
      <c r="AG94" s="2"/>
    </row>
    <row r="95" spans="1:33" ht="22.2">
      <c r="A95" s="34"/>
      <c r="B95" s="300" t="str">
        <f>IF(ISERROR(AA$17),"",AA$17&amp;"")&amp;P$59</f>
        <v>Nickel(*)</v>
      </c>
      <c r="C95" s="6"/>
      <c r="D95" s="404" t="s">
        <v>25</v>
      </c>
      <c r="E95" s="405"/>
      <c r="F95" s="40"/>
      <c r="G95" s="406"/>
      <c r="H95" s="407"/>
      <c r="I95" s="407"/>
      <c r="J95" s="408"/>
      <c r="K95" s="29"/>
      <c r="L95" s="105"/>
      <c r="P95" s="2"/>
      <c r="Q95" s="2"/>
      <c r="R95" s="2"/>
      <c r="S95" s="2"/>
      <c r="T95" s="2"/>
      <c r="U95" s="2"/>
      <c r="V95" s="2"/>
      <c r="W95" s="2"/>
      <c r="X95" s="2"/>
      <c r="Y95" s="2">
        <v>58</v>
      </c>
      <c r="Z95" s="2"/>
      <c r="AA95" s="2"/>
      <c r="AB95" s="2"/>
      <c r="AC95" s="2"/>
      <c r="AD95" s="2"/>
      <c r="AE95" s="2"/>
      <c r="AF95" s="2"/>
      <c r="AG95" s="2"/>
    </row>
    <row r="96" spans="1:33" ht="22.2" hidden="1">
      <c r="A96" s="34"/>
      <c r="B96" s="300" t="str">
        <f>IF(ISERROR(AA$18),"",AA$18&amp;"")&amp;P$60</f>
        <v/>
      </c>
      <c r="C96" s="6"/>
      <c r="D96" s="404"/>
      <c r="E96" s="405"/>
      <c r="F96" s="40"/>
      <c r="G96" s="406"/>
      <c r="H96" s="407"/>
      <c r="I96" s="407"/>
      <c r="J96" s="408"/>
      <c r="K96" s="29"/>
      <c r="L96" s="105"/>
      <c r="P96" s="2"/>
      <c r="Q96" s="2"/>
      <c r="R96" s="2"/>
      <c r="S96" s="2"/>
      <c r="T96" s="2"/>
      <c r="U96" s="2"/>
      <c r="V96" s="2"/>
      <c r="W96" s="2"/>
      <c r="X96" s="2"/>
      <c r="Y96" s="2">
        <v>58</v>
      </c>
      <c r="Z96" s="2"/>
      <c r="AA96" s="2"/>
      <c r="AB96" s="2"/>
      <c r="AC96" s="2"/>
      <c r="AD96" s="2"/>
      <c r="AE96" s="2"/>
      <c r="AF96" s="2"/>
      <c r="AG96" s="2"/>
    </row>
    <row r="97" spans="1:33" ht="22.2" hidden="1">
      <c r="A97" s="34"/>
      <c r="B97" s="300" t="str">
        <f>IF(ISERROR(AA$19),"",AA$19&amp;"")&amp;P$61</f>
        <v/>
      </c>
      <c r="C97" s="6"/>
      <c r="D97" s="404"/>
      <c r="E97" s="405"/>
      <c r="F97" s="40"/>
      <c r="G97" s="406"/>
      <c r="H97" s="407"/>
      <c r="I97" s="407"/>
      <c r="J97" s="408"/>
      <c r="K97" s="29"/>
      <c r="L97" s="105"/>
      <c r="P97" s="2"/>
      <c r="Q97" s="2"/>
      <c r="R97" s="2"/>
      <c r="S97" s="2"/>
      <c r="T97" s="2"/>
      <c r="U97" s="2"/>
      <c r="V97" s="2"/>
      <c r="W97" s="2"/>
      <c r="X97" s="2"/>
      <c r="Y97" s="2">
        <v>58</v>
      </c>
      <c r="Z97" s="2"/>
      <c r="AA97" s="2"/>
      <c r="AB97" s="2"/>
      <c r="AC97" s="2"/>
      <c r="AD97" s="2"/>
      <c r="AE97" s="2"/>
      <c r="AF97" s="2"/>
      <c r="AG97" s="2"/>
    </row>
    <row r="98" spans="1:33" ht="22.2" hidden="1">
      <c r="A98" s="34"/>
      <c r="B98" s="300" t="str">
        <f>IF(ISERROR(AA$20),"",AA$20&amp;"")&amp;P$62</f>
        <v/>
      </c>
      <c r="C98" s="6"/>
      <c r="D98" s="404"/>
      <c r="E98" s="405"/>
      <c r="F98" s="40"/>
      <c r="G98" s="406"/>
      <c r="H98" s="407"/>
      <c r="I98" s="407"/>
      <c r="J98" s="408"/>
      <c r="K98" s="29"/>
      <c r="L98" s="105"/>
      <c r="P98" s="2"/>
      <c r="Q98" s="2"/>
      <c r="R98" s="2"/>
      <c r="S98" s="2"/>
      <c r="T98" s="2"/>
      <c r="U98" s="2"/>
      <c r="V98" s="2"/>
      <c r="W98" s="2"/>
      <c r="X98" s="2"/>
      <c r="Y98" s="2">
        <v>58</v>
      </c>
      <c r="Z98" s="2"/>
      <c r="AA98" s="2"/>
      <c r="AB98" s="2"/>
      <c r="AC98" s="2"/>
      <c r="AD98" s="2"/>
      <c r="AE98" s="2"/>
      <c r="AF98" s="2"/>
      <c r="AG98" s="2"/>
    </row>
    <row r="99" spans="1:33" ht="22.2" hidden="1">
      <c r="A99" s="34"/>
      <c r="B99" s="300" t="str">
        <f>IF(ISERROR(AA$21),"",AA$21&amp;"")&amp;P$63</f>
        <v/>
      </c>
      <c r="C99" s="6"/>
      <c r="D99" s="404"/>
      <c r="E99" s="405"/>
      <c r="F99" s="40"/>
      <c r="G99" s="406"/>
      <c r="H99" s="407"/>
      <c r="I99" s="407"/>
      <c r="J99" s="408"/>
      <c r="K99" s="29"/>
      <c r="L99" s="105"/>
      <c r="P99" s="2"/>
      <c r="Q99" s="2"/>
      <c r="R99" s="2"/>
      <c r="S99" s="2"/>
      <c r="T99" s="2"/>
      <c r="U99" s="2"/>
      <c r="V99" s="2"/>
      <c r="W99" s="2"/>
      <c r="X99" s="2"/>
      <c r="Y99" s="2">
        <v>58</v>
      </c>
      <c r="Z99" s="2"/>
      <c r="AA99" s="2"/>
      <c r="AB99" s="2"/>
      <c r="AC99" s="2"/>
      <c r="AD99" s="2"/>
      <c r="AE99" s="2"/>
      <c r="AF99" s="2"/>
      <c r="AG99" s="2"/>
    </row>
    <row r="100" spans="1:33" ht="16.2">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8.6">
      <c r="A101" s="34"/>
      <c r="B101" s="37" t="str">
        <f ca="1">OFFSET(L!$C$1,MATCH("Declaration"&amp;ADDRESS(ROW(),COLUMN(),4),L!$A:$A,0)-1,SL,,)&amp;Q53</f>
        <v>7) 贵公司收到的所有适用冶炼厂或加工厂信息是否已在此申报中报告？(*)</v>
      </c>
      <c r="C101" s="6"/>
      <c r="D101" s="420" t="str">
        <f ca="1">D29</f>
        <v>回答</v>
      </c>
      <c r="E101" s="420"/>
      <c r="F101" s="14"/>
      <c r="G101" s="37" t="str">
        <f ca="1">G29</f>
        <v>注释</v>
      </c>
      <c r="H101" s="421" t="str">
        <f>IF(Q115="(*)","Click here to enter smelter names","")</f>
        <v/>
      </c>
      <c r="I101" s="421"/>
      <c r="J101" s="42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2">
      <c r="A102" s="34"/>
      <c r="B102" s="300" t="str">
        <f>IF(ISERROR(AA$12),"",AA$12&amp;"")&amp;P$54</f>
        <v>Cobalt(*)</v>
      </c>
      <c r="C102" s="28"/>
      <c r="D102" s="404" t="s">
        <v>25</v>
      </c>
      <c r="E102" s="405"/>
      <c r="F102" s="41"/>
      <c r="G102" s="406"/>
      <c r="H102" s="407"/>
      <c r="I102" s="407"/>
      <c r="J102" s="408"/>
      <c r="K102" s="29"/>
      <c r="L102" s="105"/>
      <c r="P102" s="2"/>
      <c r="Q102" s="2"/>
      <c r="R102" s="2"/>
      <c r="S102" s="2"/>
      <c r="T102" s="2"/>
      <c r="U102" s="2"/>
      <c r="V102" s="2"/>
      <c r="W102" s="2"/>
      <c r="X102" s="2"/>
      <c r="Y102" s="2">
        <v>62</v>
      </c>
      <c r="Z102" s="2"/>
      <c r="AA102" s="2"/>
      <c r="AB102" s="2"/>
      <c r="AC102" s="2"/>
      <c r="AD102" s="2"/>
      <c r="AE102" s="2"/>
      <c r="AF102" s="2"/>
      <c r="AG102" s="2"/>
    </row>
    <row r="103" spans="1:33" ht="22.2">
      <c r="A103" s="34"/>
      <c r="B103" s="300" t="str">
        <f>IF(ISERROR(AA$13),"",AA$13&amp;"")&amp;P$55</f>
        <v>Copper(*)</v>
      </c>
      <c r="C103" s="28"/>
      <c r="D103" s="404" t="s">
        <v>25</v>
      </c>
      <c r="E103" s="405"/>
      <c r="F103" s="41"/>
      <c r="G103" s="406"/>
      <c r="H103" s="407"/>
      <c r="I103" s="407"/>
      <c r="J103" s="408"/>
      <c r="K103" s="29"/>
      <c r="L103" s="105"/>
      <c r="P103" s="2"/>
      <c r="Q103" s="2"/>
      <c r="R103" s="2"/>
      <c r="S103" s="2"/>
      <c r="T103" s="2"/>
      <c r="U103" s="2"/>
      <c r="V103" s="2"/>
      <c r="W103" s="2"/>
      <c r="X103" s="2"/>
      <c r="Y103" s="2">
        <v>63</v>
      </c>
      <c r="Z103" s="2"/>
      <c r="AA103" s="2"/>
      <c r="AB103" s="2"/>
      <c r="AC103" s="2"/>
      <c r="AD103" s="2"/>
      <c r="AE103" s="2"/>
      <c r="AF103" s="2"/>
      <c r="AG103" s="2"/>
    </row>
    <row r="104" spans="1:33" ht="22.2">
      <c r="A104" s="34"/>
      <c r="B104" s="300" t="str">
        <f>IF(ISERROR(AA$14),"",AA$14&amp;"")&amp;P$56</f>
        <v>Graphite</v>
      </c>
      <c r="C104" s="28"/>
      <c r="D104" s="404"/>
      <c r="E104" s="405"/>
      <c r="F104" s="41"/>
      <c r="G104" s="406"/>
      <c r="H104" s="407"/>
      <c r="I104" s="407"/>
      <c r="J104" s="408"/>
      <c r="K104" s="29"/>
      <c r="L104" s="105"/>
      <c r="P104" s="2"/>
      <c r="Q104" s="2"/>
      <c r="R104" s="2"/>
      <c r="S104" s="2"/>
      <c r="T104" s="2"/>
      <c r="U104" s="2"/>
      <c r="V104" s="2"/>
      <c r="W104" s="2"/>
      <c r="X104" s="2"/>
      <c r="Y104" s="2">
        <v>64</v>
      </c>
      <c r="Z104" s="2"/>
      <c r="AA104" s="2"/>
      <c r="AB104" s="2"/>
      <c r="AC104" s="2"/>
      <c r="AD104" s="2"/>
      <c r="AE104" s="2"/>
      <c r="AF104" s="2"/>
      <c r="AG104" s="2"/>
    </row>
    <row r="105" spans="1:33" ht="22.2">
      <c r="A105" s="34"/>
      <c r="B105" s="300" t="str">
        <f>IF(ISERROR(AA$15),"",AA$15&amp;"")&amp;P$57</f>
        <v>Lithium</v>
      </c>
      <c r="C105" s="28"/>
      <c r="D105" s="404"/>
      <c r="E105" s="405"/>
      <c r="F105" s="41"/>
      <c r="G105" s="406"/>
      <c r="H105" s="407"/>
      <c r="I105" s="407"/>
      <c r="J105" s="408"/>
      <c r="K105" s="29"/>
      <c r="L105" s="105"/>
      <c r="P105" s="2"/>
      <c r="Q105" s="2"/>
      <c r="R105" s="2"/>
      <c r="S105" s="2"/>
      <c r="T105" s="2"/>
      <c r="U105" s="2"/>
      <c r="V105" s="2"/>
      <c r="W105" s="2"/>
      <c r="X105" s="2"/>
      <c r="Y105" s="2">
        <v>64</v>
      </c>
      <c r="Z105" s="2"/>
      <c r="AA105" s="2"/>
      <c r="AB105" s="2"/>
      <c r="AC105" s="2"/>
      <c r="AD105" s="2"/>
      <c r="AE105" s="2"/>
      <c r="AF105" s="2"/>
      <c r="AG105" s="2"/>
    </row>
    <row r="106" spans="1:33" ht="22.2">
      <c r="A106" s="34"/>
      <c r="B106" s="300" t="str">
        <f>IF(ISERROR(AA$16),"",AA$16&amp;"")&amp;P$58</f>
        <v>Mica</v>
      </c>
      <c r="C106" s="28"/>
      <c r="D106" s="404"/>
      <c r="E106" s="405"/>
      <c r="F106" s="41"/>
      <c r="G106" s="406"/>
      <c r="H106" s="407"/>
      <c r="I106" s="407"/>
      <c r="J106" s="408"/>
      <c r="K106" s="29"/>
      <c r="L106" s="105"/>
      <c r="P106" s="2"/>
      <c r="Q106" s="2"/>
      <c r="R106" s="2"/>
      <c r="S106" s="2"/>
      <c r="T106" s="2"/>
      <c r="U106" s="2"/>
      <c r="V106" s="2"/>
      <c r="W106" s="2"/>
      <c r="X106" s="2"/>
      <c r="Y106" s="2">
        <v>64</v>
      </c>
      <c r="Z106" s="2"/>
      <c r="AA106" s="2"/>
      <c r="AB106" s="2"/>
      <c r="AC106" s="2"/>
      <c r="AD106" s="2"/>
      <c r="AE106" s="2"/>
      <c r="AF106" s="2"/>
      <c r="AG106" s="2"/>
    </row>
    <row r="107" spans="1:33" ht="22.2">
      <c r="A107" s="34"/>
      <c r="B107" s="300" t="str">
        <f>IF(ISERROR(AA$17),"",AA$17&amp;"")&amp;P$59</f>
        <v>Nickel(*)</v>
      </c>
      <c r="C107" s="28"/>
      <c r="D107" s="404" t="s">
        <v>25</v>
      </c>
      <c r="E107" s="405"/>
      <c r="F107" s="41"/>
      <c r="G107" s="406"/>
      <c r="H107" s="407"/>
      <c r="I107" s="407"/>
      <c r="J107" s="408"/>
      <c r="K107" s="29"/>
      <c r="L107" s="105"/>
      <c r="P107" s="2"/>
      <c r="Q107" s="2"/>
      <c r="R107" s="2"/>
      <c r="S107" s="2"/>
      <c r="T107" s="2"/>
      <c r="U107" s="2"/>
      <c r="V107" s="2"/>
      <c r="W107" s="2"/>
      <c r="X107" s="2"/>
      <c r="Y107" s="2">
        <v>64</v>
      </c>
      <c r="Z107" s="2"/>
      <c r="AA107" s="2"/>
      <c r="AB107" s="2"/>
      <c r="AC107" s="2"/>
      <c r="AD107" s="2"/>
      <c r="AE107" s="2"/>
      <c r="AF107" s="2"/>
      <c r="AG107" s="2"/>
    </row>
    <row r="108" spans="1:33" ht="22.2" hidden="1">
      <c r="A108" s="34"/>
      <c r="B108" s="300" t="str">
        <f>IF(ISERROR(AA$18),"",AA$18&amp;"")&amp;P$60</f>
        <v/>
      </c>
      <c r="C108" s="28"/>
      <c r="D108" s="404"/>
      <c r="E108" s="405"/>
      <c r="F108" s="41"/>
      <c r="G108" s="406"/>
      <c r="H108" s="407"/>
      <c r="I108" s="407"/>
      <c r="J108" s="408"/>
      <c r="K108" s="29"/>
      <c r="L108" s="105"/>
      <c r="P108" s="2"/>
      <c r="Q108" s="2"/>
      <c r="R108" s="2"/>
      <c r="S108" s="2"/>
      <c r="T108" s="2"/>
      <c r="U108" s="2"/>
      <c r="V108" s="2"/>
      <c r="W108" s="2"/>
      <c r="X108" s="2"/>
      <c r="Y108" s="2">
        <v>64</v>
      </c>
      <c r="Z108" s="2"/>
      <c r="AA108" s="2"/>
      <c r="AB108" s="2"/>
      <c r="AC108" s="2"/>
      <c r="AD108" s="2"/>
      <c r="AE108" s="2"/>
      <c r="AF108" s="2"/>
      <c r="AG108" s="2"/>
    </row>
    <row r="109" spans="1:33" ht="22.2" hidden="1">
      <c r="A109" s="34"/>
      <c r="B109" s="300" t="str">
        <f>IF(ISERROR(AA$19),"",AA$19&amp;"")&amp;P$61</f>
        <v/>
      </c>
      <c r="C109" s="28"/>
      <c r="D109" s="404"/>
      <c r="E109" s="405"/>
      <c r="F109" s="41"/>
      <c r="G109" s="406"/>
      <c r="H109" s="407"/>
      <c r="I109" s="407"/>
      <c r="J109" s="408"/>
      <c r="K109" s="29"/>
      <c r="L109" s="105"/>
      <c r="P109" s="2"/>
      <c r="Q109" s="2"/>
      <c r="R109" s="2"/>
      <c r="S109" s="2"/>
      <c r="T109" s="2"/>
      <c r="U109" s="2"/>
      <c r="V109" s="2"/>
      <c r="W109" s="2"/>
      <c r="X109" s="2"/>
      <c r="Y109" s="2">
        <v>64</v>
      </c>
      <c r="Z109" s="2"/>
      <c r="AA109" s="2"/>
      <c r="AB109" s="2"/>
      <c r="AC109" s="2"/>
      <c r="AD109" s="2"/>
      <c r="AE109" s="2"/>
      <c r="AF109" s="2"/>
      <c r="AG109" s="2"/>
    </row>
    <row r="110" spans="1:33" ht="22.2" hidden="1">
      <c r="A110" s="34"/>
      <c r="B110" s="300" t="str">
        <f>IF(ISERROR(AA$20),"",AA$20&amp;"")&amp;P$62</f>
        <v/>
      </c>
      <c r="C110" s="28"/>
      <c r="D110" s="404"/>
      <c r="E110" s="405"/>
      <c r="F110" s="41"/>
      <c r="G110" s="406"/>
      <c r="H110" s="407"/>
      <c r="I110" s="407"/>
      <c r="J110" s="408"/>
      <c r="K110" s="29"/>
      <c r="L110" s="105"/>
      <c r="P110" s="2"/>
      <c r="Q110" s="2"/>
      <c r="R110" s="2"/>
      <c r="S110" s="2"/>
      <c r="T110" s="2"/>
      <c r="U110" s="2"/>
      <c r="V110" s="2"/>
      <c r="W110" s="2"/>
      <c r="X110" s="2"/>
      <c r="Y110" s="2">
        <v>64</v>
      </c>
      <c r="Z110" s="2"/>
      <c r="AA110" s="2"/>
      <c r="AB110" s="2"/>
      <c r="AC110" s="2"/>
      <c r="AD110" s="2"/>
      <c r="AE110" s="2"/>
      <c r="AF110" s="2"/>
      <c r="AG110" s="2"/>
    </row>
    <row r="111" spans="1:33" ht="22.2" hidden="1">
      <c r="A111" s="31"/>
      <c r="B111" s="300" t="str">
        <f>IF(ISERROR(AA$21),"",AA$21&amp;"")&amp;P$63</f>
        <v/>
      </c>
      <c r="C111" s="42"/>
      <c r="D111" s="404"/>
      <c r="E111" s="405"/>
      <c r="F111" s="43"/>
      <c r="G111" s="406"/>
      <c r="H111" s="407"/>
      <c r="I111" s="407"/>
      <c r="J111" s="408"/>
      <c r="K111" s="32"/>
      <c r="L111" s="106"/>
      <c r="P111" s="2"/>
      <c r="Q111" s="2"/>
      <c r="R111" s="2"/>
      <c r="S111" s="2"/>
      <c r="T111" s="2"/>
      <c r="U111" s="2"/>
      <c r="V111" s="2"/>
      <c r="W111" s="2"/>
      <c r="X111" s="2"/>
      <c r="Y111" s="2">
        <v>65</v>
      </c>
      <c r="Z111" s="2"/>
      <c r="AA111" s="2"/>
      <c r="AB111" s="2"/>
      <c r="AC111" s="2"/>
      <c r="AD111" s="2"/>
      <c r="AE111" s="2"/>
      <c r="AF111" s="2"/>
      <c r="AG111" s="2"/>
    </row>
    <row r="112" spans="1:33" ht="16.2">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6.2">
      <c r="A113" s="34"/>
      <c r="B113" s="419" t="str">
        <f ca="1">OFFSET(L!$C$1,MATCH("Declaration"&amp;ADDRESS(ROW(),COLUMN(),4),L!$A:$A,0)-1,SL,,)</f>
        <v>从公司层面来回答以下问题</v>
      </c>
      <c r="C113" s="419"/>
      <c r="D113" s="419"/>
      <c r="E113" s="419"/>
      <c r="F113" s="419"/>
      <c r="G113" s="419"/>
      <c r="H113" s="419"/>
      <c r="I113" s="419"/>
      <c r="J113" s="419"/>
      <c r="K113" s="29"/>
      <c r="L113" s="102"/>
      <c r="P113" s="2"/>
      <c r="Q113" s="2"/>
      <c r="R113" s="2"/>
      <c r="S113" s="2"/>
      <c r="T113" s="2"/>
      <c r="U113" s="2"/>
      <c r="V113" s="2"/>
      <c r="W113" s="2"/>
      <c r="X113" s="2"/>
      <c r="Y113" s="2">
        <v>67</v>
      </c>
      <c r="Z113" s="2"/>
      <c r="AA113" s="2"/>
      <c r="AB113" s="2"/>
      <c r="AC113" s="2"/>
      <c r="AD113" s="2"/>
      <c r="AE113" s="2"/>
      <c r="AF113" s="2"/>
      <c r="AG113" s="2"/>
    </row>
    <row r="114" spans="1:33" ht="16.2">
      <c r="A114" s="44"/>
      <c r="B114" s="45" t="str">
        <f ca="1">OFFSET(L!$C$1,MATCH("Declaration"&amp;ADDRESS(ROW(),COLUMN(),4),L!$A:$A,0)-1,SL,,)</f>
        <v>问题</v>
      </c>
      <c r="C114" s="71"/>
      <c r="D114" s="413" t="str">
        <f ca="1">D29</f>
        <v>回答</v>
      </c>
      <c r="E114" s="413"/>
      <c r="F114" s="46"/>
      <c r="G114" s="413" t="str">
        <f ca="1">G29</f>
        <v>注释</v>
      </c>
      <c r="H114" s="413" t="e">
        <f>HLOOKUP(SL,LT,$O114,0)</f>
        <v>#NAME?</v>
      </c>
      <c r="I114" s="413"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贵公司是否制定了可公开查阅的矿产采购政策？(*)</v>
      </c>
      <c r="C115" s="50"/>
      <c r="D115" s="404" t="s">
        <v>25</v>
      </c>
      <c r="E115" s="405"/>
      <c r="F115" s="50"/>
      <c r="G115" s="406"/>
      <c r="H115" s="407"/>
      <c r="I115" s="407"/>
      <c r="J115" s="408"/>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6.2">
      <c r="A116" s="34"/>
      <c r="B116" s="51"/>
      <c r="C116" s="8"/>
      <c r="D116" s="355"/>
      <c r="E116" s="355"/>
      <c r="F116" s="8"/>
      <c r="G116" s="411"/>
      <c r="H116" s="411"/>
      <c r="I116" s="411"/>
      <c r="J116" s="411"/>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贵公司的负责任矿产采购政策是否公开发布于贵公司网页上？（备注 - 如果是，请在注释字段中注明 URL。）(*)</v>
      </c>
      <c r="C117" s="50"/>
      <c r="D117" s="404" t="s">
        <v>25</v>
      </c>
      <c r="E117" s="405"/>
      <c r="F117" s="50"/>
      <c r="G117" s="414" t="s">
        <v>20162</v>
      </c>
      <c r="H117" s="415"/>
      <c r="I117" s="415"/>
      <c r="J117" s="41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6.2">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贵公司是否要求贵公司的直接供应商从尽职调查实践经独立第三方审计计划验证过的冶炼厂采购指定矿产？(*)</v>
      </c>
      <c r="C119" s="230"/>
      <c r="D119" s="417"/>
      <c r="E119" s="417"/>
      <c r="F119" s="233"/>
      <c r="G119" s="418"/>
      <c r="H119" s="418"/>
      <c r="I119" s="418"/>
      <c r="J119" s="41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6.2">
      <c r="A120" s="34"/>
      <c r="B120" s="300" t="str">
        <f>IF(ISERROR(AA$12),"",AA$12&amp;"")&amp;P$54</f>
        <v>Cobalt(*)</v>
      </c>
      <c r="C120" s="294"/>
      <c r="D120" s="404" t="s">
        <v>25</v>
      </c>
      <c r="E120" s="405"/>
      <c r="F120" s="8"/>
      <c r="G120" s="406"/>
      <c r="H120" s="407"/>
      <c r="I120" s="407"/>
      <c r="J120" s="408"/>
      <c r="K120" s="29"/>
      <c r="L120" s="101"/>
      <c r="M120" s="100"/>
      <c r="P120" s="2"/>
      <c r="Q120" s="2"/>
      <c r="R120" s="2"/>
      <c r="S120" s="2"/>
      <c r="T120" s="2"/>
      <c r="U120" s="2"/>
      <c r="V120" s="2"/>
      <c r="W120" s="2"/>
      <c r="X120" s="2"/>
      <c r="Y120" s="2"/>
      <c r="Z120" s="2"/>
      <c r="AA120" s="2"/>
      <c r="AB120" s="2"/>
      <c r="AC120" s="2"/>
      <c r="AD120" s="2"/>
      <c r="AE120" s="2"/>
      <c r="AF120" s="2"/>
      <c r="AG120" s="2"/>
    </row>
    <row r="121" spans="1:33" ht="16.2">
      <c r="A121" s="34"/>
      <c r="B121" s="300" t="str">
        <f>IF(ISERROR(AA$13),"",AA$13&amp;"")&amp;P$55</f>
        <v>Copper(*)</v>
      </c>
      <c r="C121" s="294"/>
      <c r="D121" s="404" t="s">
        <v>25</v>
      </c>
      <c r="E121" s="405"/>
      <c r="F121" s="8"/>
      <c r="G121" s="406"/>
      <c r="H121" s="407"/>
      <c r="I121" s="407"/>
      <c r="J121" s="408"/>
      <c r="K121" s="29"/>
      <c r="L121" s="101"/>
      <c r="M121" s="100"/>
      <c r="P121" s="2"/>
      <c r="Q121" s="2"/>
      <c r="R121" s="2"/>
      <c r="S121" s="2"/>
      <c r="T121" s="2"/>
      <c r="U121" s="2"/>
      <c r="V121" s="2"/>
      <c r="W121" s="2"/>
      <c r="X121" s="2"/>
      <c r="Y121" s="2"/>
      <c r="Z121" s="2"/>
      <c r="AA121" s="2"/>
      <c r="AB121" s="2"/>
      <c r="AC121" s="2"/>
      <c r="AD121" s="2"/>
      <c r="AE121" s="2"/>
      <c r="AF121" s="2"/>
      <c r="AG121" s="2"/>
    </row>
    <row r="122" spans="1:33" ht="16.2">
      <c r="A122" s="34"/>
      <c r="B122" s="300" t="str">
        <f>IF(ISERROR(AA$14),"",AA$14&amp;"")&amp;P$56</f>
        <v>Graphite</v>
      </c>
      <c r="C122" s="6"/>
      <c r="D122" s="404"/>
      <c r="E122" s="405"/>
      <c r="F122" s="8"/>
      <c r="G122" s="406"/>
      <c r="H122" s="407"/>
      <c r="I122" s="407"/>
      <c r="J122" s="408"/>
      <c r="K122" s="29"/>
      <c r="L122" s="101"/>
      <c r="M122" s="100"/>
      <c r="P122" s="2"/>
      <c r="Q122" s="2"/>
      <c r="R122" s="2"/>
      <c r="S122" s="2"/>
      <c r="T122" s="2"/>
      <c r="U122" s="2"/>
      <c r="V122" s="2"/>
      <c r="W122" s="2"/>
      <c r="X122" s="2"/>
      <c r="Y122" s="2"/>
      <c r="Z122" s="2"/>
      <c r="AA122" s="2"/>
      <c r="AB122" s="2"/>
      <c r="AC122" s="2"/>
      <c r="AD122" s="2"/>
      <c r="AE122" s="2"/>
      <c r="AF122" s="2"/>
      <c r="AG122" s="2"/>
    </row>
    <row r="123" spans="1:33" ht="16.2">
      <c r="A123" s="34"/>
      <c r="B123" s="300" t="str">
        <f>IF(ISERROR(AA$15),"",AA$15&amp;"")&amp;P$57</f>
        <v>Lithium</v>
      </c>
      <c r="C123" s="6"/>
      <c r="D123" s="404"/>
      <c r="E123" s="405"/>
      <c r="F123" s="8"/>
      <c r="G123" s="406"/>
      <c r="H123" s="407"/>
      <c r="I123" s="407"/>
      <c r="J123" s="408"/>
      <c r="K123" s="29"/>
      <c r="L123" s="101"/>
      <c r="M123" s="100"/>
      <c r="P123" s="2"/>
      <c r="Q123" s="2"/>
      <c r="R123" s="2"/>
      <c r="S123" s="2"/>
      <c r="T123" s="2"/>
      <c r="U123" s="2"/>
      <c r="V123" s="2"/>
      <c r="W123" s="2"/>
      <c r="X123" s="2"/>
      <c r="Y123" s="2"/>
      <c r="Z123" s="2"/>
      <c r="AA123" s="2"/>
      <c r="AB123" s="2"/>
      <c r="AC123" s="2"/>
      <c r="AD123" s="2"/>
      <c r="AE123" s="2"/>
      <c r="AF123" s="2"/>
      <c r="AG123" s="2"/>
    </row>
    <row r="124" spans="1:33" ht="16.2">
      <c r="A124" s="34"/>
      <c r="B124" s="300" t="str">
        <f>IF(ISERROR(AA$16),"",AA$16&amp;"")&amp;P$58</f>
        <v>Mica</v>
      </c>
      <c r="C124" s="6"/>
      <c r="D124" s="404"/>
      <c r="E124" s="405"/>
      <c r="F124" s="8"/>
      <c r="G124" s="406"/>
      <c r="H124" s="407"/>
      <c r="I124" s="407"/>
      <c r="J124" s="408"/>
      <c r="K124" s="29"/>
      <c r="L124" s="101"/>
      <c r="M124" s="100"/>
      <c r="P124" s="2"/>
      <c r="Q124" s="2"/>
      <c r="R124" s="2"/>
      <c r="S124" s="2"/>
      <c r="T124" s="2"/>
      <c r="U124" s="2"/>
      <c r="V124" s="2"/>
      <c r="W124" s="2"/>
      <c r="X124" s="2"/>
      <c r="Y124" s="2"/>
      <c r="Z124" s="2"/>
      <c r="AA124" s="2"/>
      <c r="AB124" s="2"/>
      <c r="AC124" s="2"/>
      <c r="AD124" s="2"/>
      <c r="AE124" s="2"/>
      <c r="AF124" s="2"/>
      <c r="AG124" s="2"/>
    </row>
    <row r="125" spans="1:33" ht="16.2">
      <c r="A125" s="34"/>
      <c r="B125" s="300" t="str">
        <f>IF(ISERROR(AA$17),"",AA$17&amp;"")&amp;P$59</f>
        <v>Nickel(*)</v>
      </c>
      <c r="C125" s="6"/>
      <c r="D125" s="404" t="s">
        <v>25</v>
      </c>
      <c r="E125" s="405"/>
      <c r="F125" s="8"/>
      <c r="G125" s="406"/>
      <c r="H125" s="407"/>
      <c r="I125" s="407"/>
      <c r="J125" s="408"/>
      <c r="K125" s="29"/>
      <c r="L125" s="101"/>
      <c r="M125" s="100"/>
      <c r="P125" s="2"/>
      <c r="Q125" s="2"/>
      <c r="R125" s="2"/>
      <c r="S125" s="2"/>
      <c r="T125" s="2"/>
      <c r="U125" s="2"/>
      <c r="V125" s="2"/>
      <c r="W125" s="2"/>
      <c r="X125" s="2"/>
      <c r="Y125" s="2"/>
      <c r="Z125" s="2"/>
      <c r="AA125" s="2"/>
      <c r="AB125" s="2"/>
      <c r="AC125" s="2"/>
      <c r="AD125" s="2"/>
      <c r="AE125" s="2"/>
      <c r="AF125" s="2"/>
      <c r="AG125" s="2"/>
    </row>
    <row r="126" spans="1:33" ht="16.2" hidden="1">
      <c r="A126" s="34"/>
      <c r="B126" s="300" t="str">
        <f>IF(ISERROR(AA$18),"",AA$18&amp;"")&amp;P$60</f>
        <v/>
      </c>
      <c r="C126" s="6"/>
      <c r="D126" s="404"/>
      <c r="E126" s="405"/>
      <c r="F126" s="8"/>
      <c r="G126" s="406"/>
      <c r="H126" s="407"/>
      <c r="I126" s="407"/>
      <c r="J126" s="408"/>
      <c r="K126" s="29"/>
      <c r="L126" s="101"/>
      <c r="M126" s="100"/>
      <c r="P126" s="2"/>
      <c r="Q126" s="2"/>
      <c r="R126" s="2"/>
      <c r="S126" s="2"/>
      <c r="T126" s="2"/>
      <c r="U126" s="2"/>
      <c r="V126" s="2"/>
      <c r="W126" s="2"/>
      <c r="X126" s="2"/>
      <c r="Y126" s="2"/>
      <c r="Z126" s="2"/>
      <c r="AA126" s="2"/>
      <c r="AB126" s="2"/>
      <c r="AC126" s="2"/>
      <c r="AD126" s="2"/>
      <c r="AE126" s="2"/>
      <c r="AF126" s="2"/>
      <c r="AG126" s="2"/>
    </row>
    <row r="127" spans="1:33" ht="16.2" hidden="1">
      <c r="A127" s="34"/>
      <c r="B127" s="300" t="str">
        <f>IF(ISERROR(AA$19),"",AA$19&amp;"")&amp;P$61</f>
        <v/>
      </c>
      <c r="C127" s="6"/>
      <c r="D127" s="404"/>
      <c r="E127" s="405"/>
      <c r="F127" s="8"/>
      <c r="G127" s="406"/>
      <c r="H127" s="407"/>
      <c r="I127" s="407"/>
      <c r="J127" s="408"/>
      <c r="K127" s="29"/>
      <c r="L127" s="101"/>
      <c r="M127" s="100"/>
      <c r="P127" s="2"/>
      <c r="Q127" s="2"/>
      <c r="R127" s="2"/>
      <c r="S127" s="2"/>
      <c r="T127" s="2"/>
      <c r="U127" s="2"/>
      <c r="V127" s="2"/>
      <c r="W127" s="2"/>
      <c r="X127" s="2"/>
      <c r="Y127" s="2"/>
      <c r="Z127" s="2"/>
      <c r="AA127" s="2"/>
      <c r="AB127" s="2"/>
      <c r="AC127" s="2"/>
      <c r="AD127" s="2"/>
      <c r="AE127" s="2"/>
      <c r="AF127" s="2"/>
      <c r="AG127" s="2"/>
    </row>
    <row r="128" spans="1:33" ht="16.2" hidden="1">
      <c r="A128" s="34"/>
      <c r="B128" s="300" t="str">
        <f>IF(ISERROR(AA$20),"",AA$20&amp;"")&amp;P$62</f>
        <v/>
      </c>
      <c r="C128" s="6"/>
      <c r="D128" s="404"/>
      <c r="E128" s="405"/>
      <c r="F128" s="8"/>
      <c r="G128" s="406"/>
      <c r="H128" s="407"/>
      <c r="I128" s="407"/>
      <c r="J128" s="408"/>
      <c r="K128" s="29"/>
      <c r="L128" s="101"/>
      <c r="M128" s="100"/>
      <c r="P128" s="2"/>
      <c r="Q128" s="2"/>
      <c r="R128" s="2"/>
      <c r="S128" s="2"/>
      <c r="T128" s="2"/>
      <c r="U128" s="2"/>
      <c r="V128" s="2"/>
      <c r="W128" s="2"/>
      <c r="X128" s="2"/>
      <c r="Y128" s="2"/>
      <c r="Z128" s="2"/>
      <c r="AA128" s="2"/>
      <c r="AB128" s="2"/>
      <c r="AC128" s="2"/>
      <c r="AD128" s="2"/>
      <c r="AE128" s="2"/>
      <c r="AF128" s="2"/>
      <c r="AG128" s="2"/>
    </row>
    <row r="129" spans="1:33" ht="16.2" hidden="1">
      <c r="A129" s="34"/>
      <c r="B129" s="300" t="str">
        <f>IF(ISERROR(AA$21),"",AA$21&amp;"")&amp;P$63</f>
        <v/>
      </c>
      <c r="C129" s="6"/>
      <c r="D129" s="404"/>
      <c r="E129" s="405"/>
      <c r="F129" s="8"/>
      <c r="G129" s="406"/>
      <c r="H129" s="407"/>
      <c r="I129" s="407"/>
      <c r="J129" s="408"/>
      <c r="K129" s="29"/>
      <c r="L129" s="101"/>
      <c r="M129" s="100"/>
      <c r="P129" s="2"/>
      <c r="Q129" s="2"/>
      <c r="R129" s="2"/>
      <c r="S129" s="2"/>
      <c r="T129" s="2"/>
      <c r="U129" s="2"/>
      <c r="V129" s="2"/>
      <c r="W129" s="2"/>
      <c r="X129" s="2"/>
      <c r="Y129" s="2"/>
      <c r="Z129" s="2"/>
      <c r="AA129" s="2"/>
      <c r="AB129" s="2"/>
      <c r="AC129" s="2"/>
      <c r="AD129" s="2"/>
      <c r="AE129" s="2"/>
      <c r="AF129" s="2"/>
      <c r="AG129" s="2"/>
    </row>
    <row r="130" spans="1:33" ht="16.2">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贵公司是否已实施负责任矿产采购的尽职调查措施？(*)</v>
      </c>
      <c r="C131" s="50"/>
      <c r="D131" s="404" t="s">
        <v>25</v>
      </c>
      <c r="E131" s="405"/>
      <c r="F131" s="50"/>
      <c r="G131" s="406"/>
      <c r="H131" s="407"/>
      <c r="I131" s="407"/>
      <c r="J131" s="408"/>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6.2">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贵公司是否针对相关供应商进行指定矿产供应链调查？(*)</v>
      </c>
      <c r="C133" s="50"/>
      <c r="D133" s="409" t="s">
        <v>32</v>
      </c>
      <c r="E133" s="410"/>
      <c r="F133" s="50"/>
      <c r="G133" s="406"/>
      <c r="H133" s="407"/>
      <c r="I133" s="407"/>
      <c r="J133" s="408"/>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6.2">
      <c r="A134" s="34"/>
      <c r="B134" s="54"/>
      <c r="C134" s="8"/>
      <c r="D134" s="355"/>
      <c r="E134" s="355"/>
      <c r="F134" s="9"/>
      <c r="G134" s="411"/>
      <c r="H134" s="411"/>
      <c r="I134" s="411"/>
      <c r="J134" s="411"/>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贵公司是否会根据预期审核从供应商处收到的尽职调查信息？(*)</v>
      </c>
      <c r="C135" s="50"/>
      <c r="D135" s="404" t="s">
        <v>25</v>
      </c>
      <c r="E135" s="405"/>
      <c r="F135" s="50"/>
      <c r="G135" s="406"/>
      <c r="H135" s="407"/>
      <c r="I135" s="407"/>
      <c r="J135" s="408"/>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6.2">
      <c r="A136" s="34"/>
      <c r="B136" s="51"/>
      <c r="C136" s="8"/>
      <c r="D136" s="355"/>
      <c r="E136" s="355"/>
      <c r="F136" s="9"/>
      <c r="G136" s="412"/>
      <c r="H136" s="412"/>
      <c r="I136" s="412"/>
      <c r="J136" s="412"/>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贵公司的审核流程是否包括纠错行动管理？ 
(*)</v>
      </c>
      <c r="C137" s="50"/>
      <c r="D137" s="404" t="s">
        <v>25</v>
      </c>
      <c r="E137" s="405"/>
      <c r="F137" s="50"/>
      <c r="G137" s="406"/>
      <c r="H137" s="407"/>
      <c r="I137" s="407"/>
      <c r="J137" s="408"/>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6.2">
      <c r="A138" s="34"/>
      <c r="B138" s="401" t="str">
        <f>IF(OR($D$8="",$I$3=""),"","Click here to check required fields completion")</f>
        <v/>
      </c>
      <c r="C138" s="401"/>
      <c r="D138" s="401"/>
      <c r="E138" s="401"/>
      <c r="F138" s="401"/>
      <c r="G138" s="401"/>
      <c r="H138" s="401"/>
      <c r="I138" s="401"/>
      <c r="J138" s="401"/>
      <c r="K138" s="29"/>
      <c r="L138" s="102"/>
      <c r="P138" s="2"/>
      <c r="Q138" s="2"/>
      <c r="R138" s="2"/>
      <c r="S138" s="2"/>
      <c r="T138" s="2"/>
      <c r="U138" s="2"/>
      <c r="V138" s="2"/>
      <c r="W138" s="2"/>
      <c r="X138" s="2"/>
      <c r="Y138" s="2">
        <v>86</v>
      </c>
      <c r="Z138" s="2"/>
      <c r="AA138" s="2"/>
      <c r="AB138" s="2"/>
      <c r="AC138" s="2"/>
      <c r="AD138" s="2"/>
      <c r="AE138" s="2"/>
      <c r="AF138" s="2"/>
      <c r="AG138" s="2"/>
    </row>
    <row r="139" spans="1:33" ht="16.8" thickBot="1">
      <c r="A139" s="402" t="str">
        <f ca="1">OFFSET(L!$C$1,MATCH("General"&amp;"Cpy",L!$A:$A,0)-1,SL,,)</f>
        <v>© 2025 负责任矿物计划。保留所有权利。</v>
      </c>
      <c r="B139" s="403"/>
      <c r="C139" s="403"/>
      <c r="D139" s="403"/>
      <c r="E139" s="403"/>
      <c r="F139" s="403"/>
      <c r="G139" s="403"/>
      <c r="H139" s="403"/>
      <c r="I139" s="403"/>
      <c r="J139" s="403"/>
      <c r="K139" s="55"/>
      <c r="L139" s="102"/>
      <c r="P139" s="2"/>
      <c r="Q139" s="2"/>
      <c r="R139" s="2"/>
      <c r="S139" s="2"/>
      <c r="T139" s="2"/>
      <c r="U139" s="2"/>
      <c r="V139" s="2"/>
      <c r="W139" s="2"/>
      <c r="X139" s="2"/>
      <c r="Y139" s="2">
        <v>87</v>
      </c>
      <c r="Z139" s="2"/>
      <c r="AA139" s="2"/>
      <c r="AB139" s="2"/>
      <c r="AC139" s="2"/>
      <c r="AD139" s="2"/>
      <c r="AE139" s="2"/>
      <c r="AF139" s="2"/>
      <c r="AG139" s="2"/>
    </row>
    <row r="140" spans="1:33" ht="16.8" thickTop="1">
      <c r="L140" s="95"/>
      <c r="P140" s="2"/>
      <c r="Q140" s="2"/>
      <c r="R140" s="2"/>
      <c r="S140" s="2"/>
      <c r="T140" s="2"/>
      <c r="U140" s="2"/>
      <c r="V140" s="2"/>
      <c r="W140" s="2"/>
      <c r="X140" s="2"/>
      <c r="Y140" s="2"/>
      <c r="Z140" s="2"/>
      <c r="AA140" s="2"/>
      <c r="AB140" s="2"/>
      <c r="AC140" s="2"/>
      <c r="AD140" s="2"/>
      <c r="AE140" s="2"/>
      <c r="AF140" s="2"/>
      <c r="AG140" s="2"/>
    </row>
    <row r="141" spans="1:33" ht="17.399999999999999" customHeight="1"/>
    <row r="142" spans="1:33" ht="17.399999999999999" hidden="1" customHeight="1">
      <c r="B142" s="369"/>
    </row>
    <row r="143" spans="1:33" ht="17.399999999999999" hidden="1" customHeight="1"/>
    <row r="144" spans="1:33" ht="17.399999999999999" hidden="1" customHeight="1">
      <c r="B144" s="172" t="s">
        <v>25</v>
      </c>
    </row>
    <row r="145" spans="2:2" ht="17.399999999999999" hidden="1" customHeight="1">
      <c r="B145" s="172" t="s">
        <v>22</v>
      </c>
    </row>
    <row r="146" spans="2:2" ht="17.399999999999999" hidden="1" customHeight="1">
      <c r="B146" s="172" t="s">
        <v>26</v>
      </c>
    </row>
    <row r="147" spans="2:2" ht="17.399999999999999" hidden="1" customHeight="1">
      <c r="B147" s="172" t="s">
        <v>18639</v>
      </c>
    </row>
    <row r="148" spans="2:2" ht="17.399999999999999" hidden="1" customHeight="1">
      <c r="B148" s="172" t="s">
        <v>25</v>
      </c>
    </row>
    <row r="149" spans="2:2" ht="17.399999999999999" hidden="1" customHeight="1">
      <c r="B149" s="172" t="s">
        <v>22</v>
      </c>
    </row>
    <row r="150" spans="2:2" ht="17.399999999999999" hidden="1" customHeight="1">
      <c r="B150" s="172" t="s">
        <v>26</v>
      </c>
    </row>
    <row r="151" spans="2:2" ht="17.399999999999999" hidden="1" customHeight="1">
      <c r="B151" s="309" t="s">
        <v>18917</v>
      </c>
    </row>
    <row r="152" spans="2:2" ht="17.399999999999999" hidden="1" customHeight="1">
      <c r="B152" s="172" t="s">
        <v>27</v>
      </c>
    </row>
    <row r="153" spans="2:2" ht="17.399999999999999" hidden="1" customHeight="1">
      <c r="B153" s="172" t="s">
        <v>28</v>
      </c>
    </row>
    <row r="154" spans="2:2" ht="17.399999999999999" hidden="1" customHeight="1">
      <c r="B154" s="172" t="s">
        <v>29</v>
      </c>
    </row>
    <row r="155" spans="2:2" ht="17.399999999999999" hidden="1" customHeight="1">
      <c r="B155" s="172" t="s">
        <v>30</v>
      </c>
    </row>
    <row r="156" spans="2:2" ht="17.399999999999999" hidden="1" customHeight="1">
      <c r="B156" s="172" t="s">
        <v>31</v>
      </c>
    </row>
    <row r="157" spans="2:2" ht="17.399999999999999" hidden="1" customHeight="1">
      <c r="B157" s="172" t="s">
        <v>18640</v>
      </c>
    </row>
    <row r="158" spans="2:2" ht="17.399999999999999" hidden="1" customHeight="1">
      <c r="B158" s="172" t="s">
        <v>32</v>
      </c>
    </row>
    <row r="159" spans="2:2" ht="17.399999999999999" hidden="1" customHeight="1">
      <c r="B159" s="172" t="s">
        <v>25</v>
      </c>
    </row>
    <row r="160" spans="2:2" ht="17.399999999999999" hidden="1" customHeight="1">
      <c r="B160" s="172" t="s">
        <v>22</v>
      </c>
    </row>
    <row r="161" spans="2:3" ht="17.399999999999999" hidden="1" customHeight="1">
      <c r="B161" s="172" t="s">
        <v>32</v>
      </c>
    </row>
    <row r="162" spans="2:3" ht="17.399999999999999" hidden="1" customHeight="1">
      <c r="B162" s="172" t="s">
        <v>33</v>
      </c>
    </row>
    <row r="163" spans="2:3" ht="17.399999999999999" hidden="1" customHeight="1">
      <c r="B163" s="172" t="s">
        <v>22</v>
      </c>
    </row>
    <row r="164" spans="2:3" ht="17.399999999999999" hidden="1" customHeight="1">
      <c r="B164" s="172" t="s">
        <v>25</v>
      </c>
    </row>
    <row r="165" spans="2:3" ht="17.399999999999999" hidden="1" customHeight="1">
      <c r="B165" s="172" t="s">
        <v>22</v>
      </c>
    </row>
    <row r="166" spans="2:3" ht="17.399999999999999" hidden="1" customHeight="1">
      <c r="B166" s="172" t="s">
        <v>26</v>
      </c>
    </row>
    <row r="167" spans="2:3" ht="17.399999999999999" hidden="1" customHeight="1">
      <c r="B167" s="172" t="s">
        <v>34</v>
      </c>
    </row>
    <row r="168" spans="2:3" ht="17.399999999999999" hidden="1" customHeight="1">
      <c r="B168" s="172" t="s">
        <v>35</v>
      </c>
    </row>
    <row r="169" spans="2:3" ht="17.399999999999999" hidden="1" customHeight="1">
      <c r="B169" s="172" t="s">
        <v>36</v>
      </c>
    </row>
    <row r="170" spans="2:3" ht="17.399999999999999" hidden="1" customHeight="1">
      <c r="B170" s="172" t="s">
        <v>37</v>
      </c>
    </row>
    <row r="171" spans="2:3" ht="17.399999999999999" hidden="1" customHeight="1">
      <c r="B171" s="172" t="s">
        <v>22</v>
      </c>
    </row>
    <row r="172" spans="2:3" ht="17.399999999999999" hidden="1" customHeight="1">
      <c r="B172" s="172" t="s">
        <v>25</v>
      </c>
    </row>
    <row r="173" spans="2:3" ht="17.399999999999999" hidden="1" customHeight="1">
      <c r="B173" s="172" t="s">
        <v>38</v>
      </c>
    </row>
    <row r="174" spans="2:3" ht="17.399999999999999" hidden="1" customHeight="1">
      <c r="B174" s="172" t="s">
        <v>22</v>
      </c>
    </row>
    <row r="175" spans="2:3" ht="17.399999999999999" hidden="1" customHeight="1">
      <c r="B175" s="172" t="s">
        <v>40</v>
      </c>
      <c r="C175" t="s">
        <v>19146</v>
      </c>
    </row>
    <row r="176" spans="2:3" ht="17.399999999999999" hidden="1" customHeight="1">
      <c r="B176" s="172" t="s">
        <v>18641</v>
      </c>
      <c r="C176" t="s">
        <v>19147</v>
      </c>
    </row>
    <row r="177" spans="2:3" ht="17.399999999999999" hidden="1" customHeight="1">
      <c r="B177" s="172" t="s">
        <v>18643</v>
      </c>
      <c r="C177" t="s">
        <v>19148</v>
      </c>
    </row>
    <row r="178" spans="2:3" ht="17.399999999999999" hidden="1" customHeight="1">
      <c r="B178" s="172" t="s">
        <v>18644</v>
      </c>
      <c r="C178" t="s">
        <v>19149</v>
      </c>
    </row>
    <row r="179" spans="2:3" ht="17.399999999999999" hidden="1" customHeight="1">
      <c r="B179" s="172" t="s">
        <v>41</v>
      </c>
      <c r="C179" t="s">
        <v>19150</v>
      </c>
    </row>
    <row r="180" spans="2:3" ht="17.399999999999999" hidden="1" customHeight="1">
      <c r="B180" s="172" t="s">
        <v>18642</v>
      </c>
      <c r="C180" t="s">
        <v>19151</v>
      </c>
    </row>
    <row r="181" spans="2:3" ht="17.399999999999999" hidden="1" customHeight="1">
      <c r="B181" s="172"/>
    </row>
    <row r="182" spans="2:3" ht="17.399999999999999" hidden="1" customHeight="1">
      <c r="B182" s="172"/>
    </row>
    <row r="183" spans="2:3" ht="17.399999999999999" hidden="1" customHeight="1">
      <c r="B183" s="172"/>
    </row>
    <row r="184" spans="2:3" ht="17.399999999999999" hidden="1" customHeight="1">
      <c r="B184" s="172"/>
    </row>
    <row r="185" spans="2:3" ht="17.399999999999999" hidden="1" customHeight="1">
      <c r="B185" s="172" t="s">
        <v>18645</v>
      </c>
    </row>
    <row r="186" spans="2:3" ht="17.399999999999999" hidden="1" customHeight="1"/>
    <row r="187" spans="2:3" ht="17.399999999999999" hidden="1" customHeight="1"/>
    <row r="188" spans="2:3" ht="17.399999999999999" hidden="1" customHeight="1">
      <c r="B188" s="370"/>
    </row>
    <row r="189" spans="2:3" ht="17.399999999999999" customHeigh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4" priority="318" stopIfTrue="1">
      <formula>IF($B$30="",TRUE)</formula>
    </cfRule>
  </conditionalFormatting>
  <conditionalFormatting sqref="B31">
    <cfRule type="expression" dxfId="343" priority="316">
      <formula>IF($B$31="",TRUE)</formula>
    </cfRule>
  </conditionalFormatting>
  <conditionalFormatting sqref="B32">
    <cfRule type="expression" dxfId="342" priority="315">
      <formula>IF($B$32="",TRUE)</formula>
    </cfRule>
  </conditionalFormatting>
  <conditionalFormatting sqref="B33">
    <cfRule type="expression" dxfId="341" priority="314">
      <formula>IF($B$33="",TRUE)</formula>
    </cfRule>
  </conditionalFormatting>
  <conditionalFormatting sqref="B34">
    <cfRule type="expression" dxfId="340" priority="313">
      <formula>IF($B$34="",TRUE)</formula>
    </cfRule>
  </conditionalFormatting>
  <conditionalFormatting sqref="B35">
    <cfRule type="expression" dxfId="339" priority="312">
      <formula>IF($B$35="",TRUE)</formula>
    </cfRule>
  </conditionalFormatting>
  <conditionalFormatting sqref="B36">
    <cfRule type="expression" dxfId="338" priority="311">
      <formula>IF($B$36="",TRUE)</formula>
    </cfRule>
  </conditionalFormatting>
  <conditionalFormatting sqref="B37">
    <cfRule type="expression" dxfId="337" priority="310">
      <formula>IF($B$37="",TRUE)</formula>
    </cfRule>
  </conditionalFormatting>
  <conditionalFormatting sqref="B38">
    <cfRule type="expression" dxfId="336" priority="309">
      <formula>IF($B$38="",TRUE)</formula>
    </cfRule>
  </conditionalFormatting>
  <conditionalFormatting sqref="B39">
    <cfRule type="expression" dxfId="335" priority="308">
      <formula>IF($B$39="",TRUE)</formula>
    </cfRule>
  </conditionalFormatting>
  <conditionalFormatting sqref="B42">
    <cfRule type="expression" dxfId="334" priority="290" stopIfTrue="1">
      <formula>IF($B$42="",TRUE)</formula>
    </cfRule>
  </conditionalFormatting>
  <conditionalFormatting sqref="B43">
    <cfRule type="expression" dxfId="333" priority="289" stopIfTrue="1">
      <formula>IF($B$43="",TRUE)</formula>
    </cfRule>
  </conditionalFormatting>
  <conditionalFormatting sqref="B44">
    <cfRule type="expression" dxfId="332" priority="288" stopIfTrue="1">
      <formula>IF($B$44="",TRUE)</formula>
    </cfRule>
  </conditionalFormatting>
  <conditionalFormatting sqref="B45">
    <cfRule type="expression" dxfId="331" priority="287" stopIfTrue="1">
      <formula>IF($B$45="",TRUE)</formula>
    </cfRule>
  </conditionalFormatting>
  <conditionalFormatting sqref="B46">
    <cfRule type="expression" dxfId="330" priority="286" stopIfTrue="1">
      <formula>IF($B$46="",TRUE)</formula>
    </cfRule>
  </conditionalFormatting>
  <conditionalFormatting sqref="B47">
    <cfRule type="expression" dxfId="329" priority="285" stopIfTrue="1">
      <formula>IF($B$47="",TRUE)</formula>
    </cfRule>
  </conditionalFormatting>
  <conditionalFormatting sqref="B48">
    <cfRule type="expression" dxfId="328" priority="284" stopIfTrue="1">
      <formula>IF($B$48="",TRUE)</formula>
    </cfRule>
  </conditionalFormatting>
  <conditionalFormatting sqref="B49">
    <cfRule type="expression" dxfId="327" priority="283" stopIfTrue="1">
      <formula>IF($B$49="",TRUE)</formula>
    </cfRule>
  </conditionalFormatting>
  <conditionalFormatting sqref="B50">
    <cfRule type="expression" dxfId="326" priority="282" stopIfTrue="1">
      <formula>IF($B$50="",TRUE)</formula>
    </cfRule>
  </conditionalFormatting>
  <conditionalFormatting sqref="B51">
    <cfRule type="expression" dxfId="325" priority="281" stopIfTrue="1">
      <formula>IF($B$51="",TRUE)</formula>
    </cfRule>
  </conditionalFormatting>
  <conditionalFormatting sqref="B54">
    <cfRule type="expression" dxfId="324" priority="273" stopIfTrue="1">
      <formula>IF($B$54="",TRUE)</formula>
    </cfRule>
  </conditionalFormatting>
  <conditionalFormatting sqref="B55">
    <cfRule type="expression" dxfId="323" priority="255" stopIfTrue="1">
      <formula>IF($B$55="",TRUE)</formula>
    </cfRule>
  </conditionalFormatting>
  <conditionalFormatting sqref="B56">
    <cfRule type="expression" dxfId="322" priority="272" stopIfTrue="1">
      <formula>IF($B$56="",TRUE)</formula>
    </cfRule>
  </conditionalFormatting>
  <conditionalFormatting sqref="B57">
    <cfRule type="expression" dxfId="321" priority="271" stopIfTrue="1">
      <formula>IF($B$57="",TRUE)</formula>
    </cfRule>
  </conditionalFormatting>
  <conditionalFormatting sqref="B58">
    <cfRule type="expression" dxfId="320" priority="270" stopIfTrue="1">
      <formula>IF($B$58="",TRUE)</formula>
    </cfRule>
  </conditionalFormatting>
  <conditionalFormatting sqref="B59">
    <cfRule type="expression" dxfId="319" priority="269" stopIfTrue="1">
      <formula>IF($B$59="",TRUE)</formula>
    </cfRule>
  </conditionalFormatting>
  <conditionalFormatting sqref="B60">
    <cfRule type="expression" dxfId="318" priority="268" stopIfTrue="1">
      <formula>IF($B$60="",TRUE)</formula>
    </cfRule>
  </conditionalFormatting>
  <conditionalFormatting sqref="B61">
    <cfRule type="expression" dxfId="317" priority="267" stopIfTrue="1">
      <formula>IF($B$61="",TRUE)</formula>
    </cfRule>
  </conditionalFormatting>
  <conditionalFormatting sqref="B62">
    <cfRule type="expression" dxfId="316" priority="266" stopIfTrue="1">
      <formula>IF($B$62="",TRUE)</formula>
    </cfRule>
  </conditionalFormatting>
  <conditionalFormatting sqref="B63">
    <cfRule type="expression" dxfId="315" priority="265" stopIfTrue="1">
      <formula>IF($B$63="",TRUE)</formula>
    </cfRule>
  </conditionalFormatting>
  <conditionalFormatting sqref="B66">
    <cfRule type="expression" dxfId="314" priority="264" stopIfTrue="1">
      <formula>IF($B$54="",TRUE)</formula>
    </cfRule>
  </conditionalFormatting>
  <conditionalFormatting sqref="B67">
    <cfRule type="expression" dxfId="313" priority="254" stopIfTrue="1">
      <formula>IF($B$55="",TRUE)</formula>
    </cfRule>
  </conditionalFormatting>
  <conditionalFormatting sqref="B68">
    <cfRule type="expression" dxfId="312" priority="263" stopIfTrue="1">
      <formula>IF($B$56="",TRUE)</formula>
    </cfRule>
  </conditionalFormatting>
  <conditionalFormatting sqref="B69">
    <cfRule type="expression" dxfId="311" priority="262" stopIfTrue="1">
      <formula>IF($B$57="",TRUE)</formula>
    </cfRule>
  </conditionalFormatting>
  <conditionalFormatting sqref="B70">
    <cfRule type="expression" dxfId="310" priority="261" stopIfTrue="1">
      <formula>IF($B$58="",TRUE)</formula>
    </cfRule>
  </conditionalFormatting>
  <conditionalFormatting sqref="B71">
    <cfRule type="expression" dxfId="309" priority="260" stopIfTrue="1">
      <formula>IF($B$59="",TRUE)</formula>
    </cfRule>
  </conditionalFormatting>
  <conditionalFormatting sqref="B72">
    <cfRule type="expression" dxfId="308" priority="259" stopIfTrue="1">
      <formula>IF($B$60="",TRUE)</formula>
    </cfRule>
  </conditionalFormatting>
  <conditionalFormatting sqref="B73">
    <cfRule type="expression" dxfId="307" priority="258" stopIfTrue="1">
      <formula>IF($B$61="",TRUE)</formula>
    </cfRule>
  </conditionalFormatting>
  <conditionalFormatting sqref="B74">
    <cfRule type="expression" dxfId="306" priority="257" stopIfTrue="1">
      <formula>IF($B$62="",TRUE)</formula>
    </cfRule>
  </conditionalFormatting>
  <conditionalFormatting sqref="B75">
    <cfRule type="expression" dxfId="305" priority="256" stopIfTrue="1">
      <formula>IF($B$63="",TRUE)</formula>
    </cfRule>
  </conditionalFormatting>
  <conditionalFormatting sqref="B78">
    <cfRule type="expression" dxfId="304" priority="253" stopIfTrue="1">
      <formula>IF($B$54="",TRUE)</formula>
    </cfRule>
  </conditionalFormatting>
  <conditionalFormatting sqref="B79">
    <cfRule type="expression" dxfId="303" priority="244" stopIfTrue="1">
      <formula>IF($B$55="",TRUE)</formula>
    </cfRule>
  </conditionalFormatting>
  <conditionalFormatting sqref="B80">
    <cfRule type="expression" dxfId="302" priority="252" stopIfTrue="1">
      <formula>IF($B$56="",TRUE)</formula>
    </cfRule>
  </conditionalFormatting>
  <conditionalFormatting sqref="B81">
    <cfRule type="expression" dxfId="301" priority="251" stopIfTrue="1">
      <formula>IF($B$57="",TRUE)</formula>
    </cfRule>
  </conditionalFormatting>
  <conditionalFormatting sqref="B82">
    <cfRule type="expression" dxfId="300" priority="250" stopIfTrue="1">
      <formula>IF($B$58="",TRUE)</formula>
    </cfRule>
  </conditionalFormatting>
  <conditionalFormatting sqref="B83">
    <cfRule type="expression" dxfId="299" priority="249" stopIfTrue="1">
      <formula>IF($B$59="",TRUE)</formula>
    </cfRule>
  </conditionalFormatting>
  <conditionalFormatting sqref="B84">
    <cfRule type="expression" dxfId="298" priority="248" stopIfTrue="1">
      <formula>IF($B$60="",TRUE)</formula>
    </cfRule>
  </conditionalFormatting>
  <conditionalFormatting sqref="B85">
    <cfRule type="expression" dxfId="297" priority="247" stopIfTrue="1">
      <formula>IF($B$61="",TRUE)</formula>
    </cfRule>
  </conditionalFormatting>
  <conditionalFormatting sqref="B86">
    <cfRule type="expression" dxfId="296" priority="246" stopIfTrue="1">
      <formula>IF($B$62="",TRUE)</formula>
    </cfRule>
  </conditionalFormatting>
  <conditionalFormatting sqref="B87">
    <cfRule type="expression" dxfId="295" priority="245" stopIfTrue="1">
      <formula>IF($B$63="",TRUE)</formula>
    </cfRule>
  </conditionalFormatting>
  <conditionalFormatting sqref="B90">
    <cfRule type="expression" dxfId="294" priority="243" stopIfTrue="1">
      <formula>IF($B$54="",TRUE)</formula>
    </cfRule>
  </conditionalFormatting>
  <conditionalFormatting sqref="B91">
    <cfRule type="expression" dxfId="293" priority="234" stopIfTrue="1">
      <formula>IF($B$55="",TRUE)</formula>
    </cfRule>
  </conditionalFormatting>
  <conditionalFormatting sqref="B92">
    <cfRule type="expression" dxfId="292" priority="242" stopIfTrue="1">
      <formula>IF($B$56="",TRUE)</formula>
    </cfRule>
  </conditionalFormatting>
  <conditionalFormatting sqref="B93">
    <cfRule type="expression" dxfId="291" priority="241" stopIfTrue="1">
      <formula>IF($B$57="",TRUE)</formula>
    </cfRule>
  </conditionalFormatting>
  <conditionalFormatting sqref="B94">
    <cfRule type="expression" dxfId="290" priority="240" stopIfTrue="1">
      <formula>IF($B$58="",TRUE)</formula>
    </cfRule>
  </conditionalFormatting>
  <conditionalFormatting sqref="B95">
    <cfRule type="expression" dxfId="289" priority="239" stopIfTrue="1">
      <formula>IF($B$59="",TRUE)</formula>
    </cfRule>
  </conditionalFormatting>
  <conditionalFormatting sqref="B96">
    <cfRule type="expression" dxfId="288" priority="238" stopIfTrue="1">
      <formula>IF($B$60="",TRUE)</formula>
    </cfRule>
  </conditionalFormatting>
  <conditionalFormatting sqref="B97">
    <cfRule type="expression" dxfId="287" priority="237" stopIfTrue="1">
      <formula>IF($B$61="",TRUE)</formula>
    </cfRule>
  </conditionalFormatting>
  <conditionalFormatting sqref="B98">
    <cfRule type="expression" dxfId="286" priority="236" stopIfTrue="1">
      <formula>IF($B$62="",TRUE)</formula>
    </cfRule>
  </conditionalFormatting>
  <conditionalFormatting sqref="B99">
    <cfRule type="expression" dxfId="285" priority="235" stopIfTrue="1">
      <formula>IF($B$63="",TRUE)</formula>
    </cfRule>
  </conditionalFormatting>
  <conditionalFormatting sqref="B102">
    <cfRule type="expression" dxfId="284" priority="233" stopIfTrue="1">
      <formula>IF($B$54="",TRUE)</formula>
    </cfRule>
  </conditionalFormatting>
  <conditionalFormatting sqref="B103">
    <cfRule type="expression" dxfId="283" priority="224" stopIfTrue="1">
      <formula>IF($B$55="",TRUE)</formula>
    </cfRule>
  </conditionalFormatting>
  <conditionalFormatting sqref="B104">
    <cfRule type="expression" dxfId="282" priority="232" stopIfTrue="1">
      <formula>IF($B$56="",TRUE)</formula>
    </cfRule>
  </conditionalFormatting>
  <conditionalFormatting sqref="B105">
    <cfRule type="expression" dxfId="281" priority="231" stopIfTrue="1">
      <formula>IF($B$57="",TRUE)</formula>
    </cfRule>
  </conditionalFormatting>
  <conditionalFormatting sqref="B106">
    <cfRule type="expression" dxfId="280" priority="230" stopIfTrue="1">
      <formula>IF($B$58="",TRUE)</formula>
    </cfRule>
  </conditionalFormatting>
  <conditionalFormatting sqref="B107">
    <cfRule type="expression" dxfId="279" priority="229" stopIfTrue="1">
      <formula>IF($B$59="",TRUE)</formula>
    </cfRule>
  </conditionalFormatting>
  <conditionalFormatting sqref="B108">
    <cfRule type="expression" dxfId="278" priority="228" stopIfTrue="1">
      <formula>IF($B$60="",TRUE)</formula>
    </cfRule>
  </conditionalFormatting>
  <conditionalFormatting sqref="B109">
    <cfRule type="expression" dxfId="277" priority="227" stopIfTrue="1">
      <formula>IF($B$61="",TRUE)</formula>
    </cfRule>
  </conditionalFormatting>
  <conditionalFormatting sqref="B110">
    <cfRule type="expression" dxfId="276" priority="226" stopIfTrue="1">
      <formula>IF($B$62="",TRUE)</formula>
    </cfRule>
  </conditionalFormatting>
  <conditionalFormatting sqref="B111">
    <cfRule type="expression" dxfId="275" priority="225" stopIfTrue="1">
      <formula>IF($B$63="",TRUE)</formula>
    </cfRule>
  </conditionalFormatting>
  <conditionalFormatting sqref="B120">
    <cfRule type="expression" dxfId="274" priority="202" stopIfTrue="1">
      <formula>IF($B$54="",TRUE)</formula>
    </cfRule>
  </conditionalFormatting>
  <conditionalFormatting sqref="B121">
    <cfRule type="expression" dxfId="273" priority="193" stopIfTrue="1">
      <formula>IF($B$55="",TRUE)</formula>
    </cfRule>
  </conditionalFormatting>
  <conditionalFormatting sqref="B122">
    <cfRule type="expression" dxfId="272" priority="201" stopIfTrue="1">
      <formula>IF($B$56="",TRUE)</formula>
    </cfRule>
  </conditionalFormatting>
  <conditionalFormatting sqref="B123">
    <cfRule type="expression" dxfId="271" priority="200" stopIfTrue="1">
      <formula>IF($B$57="",TRUE)</formula>
    </cfRule>
  </conditionalFormatting>
  <conditionalFormatting sqref="B124">
    <cfRule type="expression" dxfId="270" priority="199" stopIfTrue="1">
      <formula>IF($B$58="",TRUE)</formula>
    </cfRule>
  </conditionalFormatting>
  <conditionalFormatting sqref="B125">
    <cfRule type="expression" dxfId="269" priority="198" stopIfTrue="1">
      <formula>IF($B$59="",TRUE)</formula>
    </cfRule>
  </conditionalFormatting>
  <conditionalFormatting sqref="B126">
    <cfRule type="expression" dxfId="268" priority="197" stopIfTrue="1">
      <formula>IF($B$60="",TRUE)</formula>
    </cfRule>
  </conditionalFormatting>
  <conditionalFormatting sqref="B127">
    <cfRule type="expression" dxfId="267" priority="196" stopIfTrue="1">
      <formula>IF($B$61="",TRUE)</formula>
    </cfRule>
  </conditionalFormatting>
  <conditionalFormatting sqref="B128">
    <cfRule type="expression" dxfId="266" priority="195" stopIfTrue="1">
      <formula>IF($B$62="",TRUE)</formula>
    </cfRule>
  </conditionalFormatting>
  <conditionalFormatting sqref="B129">
    <cfRule type="expression" dxfId="265" priority="194" stopIfTrue="1">
      <formula>IF($B$63="",TRUE)</formula>
    </cfRule>
  </conditionalFormatting>
  <conditionalFormatting sqref="D12">
    <cfRule type="expression" dxfId="264" priority="317">
      <formula>IF($D$12="",TRUE)</formula>
    </cfRule>
  </conditionalFormatting>
  <conditionalFormatting sqref="D20">
    <cfRule type="expression" dxfId="263" priority="8" stopIfTrue="1">
      <formula>IF($D$20="",TRUE)</formula>
    </cfRule>
  </conditionalFormatting>
  <conditionalFormatting sqref="D24">
    <cfRule type="expression" dxfId="262" priority="7" stopIfTrue="1">
      <formula>IF($D$20="",TRUE)</formula>
    </cfRule>
  </conditionalFormatting>
  <conditionalFormatting sqref="D26:E26">
    <cfRule type="expression" dxfId="261" priority="334" stopIfTrue="1">
      <formula>IF($D$26="",TRUE)</formula>
    </cfRule>
  </conditionalFormatting>
  <conditionalFormatting sqref="D30:E30">
    <cfRule type="expression" dxfId="260" priority="4" stopIfTrue="1">
      <formula>IF($D$26="",TRUE)</formula>
    </cfRule>
  </conditionalFormatting>
  <conditionalFormatting sqref="D31:E31">
    <cfRule type="expression" dxfId="259" priority="306" stopIfTrue="1">
      <formula>IF($B$31="",TRUE)</formula>
    </cfRule>
    <cfRule type="expression" dxfId="258" priority="329" stopIfTrue="1">
      <formula>IF($D$31="",TRUE)</formula>
    </cfRule>
  </conditionalFormatting>
  <conditionalFormatting sqref="D32:E32">
    <cfRule type="expression" dxfId="257" priority="305" stopIfTrue="1">
      <formula>IF($B$32="",TRUE)</formula>
    </cfRule>
    <cfRule type="expression" dxfId="256" priority="319" stopIfTrue="1">
      <formula>IF($D$32="",TRUE)</formula>
    </cfRule>
  </conditionalFormatting>
  <conditionalFormatting sqref="D33:E33">
    <cfRule type="expression" dxfId="255" priority="304" stopIfTrue="1">
      <formula>IF($D$33="",TRUE)</formula>
    </cfRule>
    <cfRule type="expression" dxfId="254" priority="303" stopIfTrue="1">
      <formula>IF($B$33="",TRUE)</formula>
    </cfRule>
  </conditionalFormatting>
  <conditionalFormatting sqref="D34:E34">
    <cfRule type="expression" dxfId="253" priority="302" stopIfTrue="1">
      <formula>IF($D$34="",TRUE)</formula>
    </cfRule>
    <cfRule type="expression" dxfId="252" priority="301" stopIfTrue="1">
      <formula>IF($B$34="",TRUE)</formula>
    </cfRule>
  </conditionalFormatting>
  <conditionalFormatting sqref="D35:E35">
    <cfRule type="expression" dxfId="251" priority="300" stopIfTrue="1">
      <formula>IF($D$35="",TRUE)</formula>
    </cfRule>
    <cfRule type="expression" dxfId="250" priority="299" stopIfTrue="1">
      <formula>IF($B$35="",TRUE)</formula>
    </cfRule>
  </conditionalFormatting>
  <conditionalFormatting sqref="D36:E36">
    <cfRule type="expression" dxfId="249" priority="297" stopIfTrue="1">
      <formula>IF($B$36="",TRUE)</formula>
    </cfRule>
    <cfRule type="expression" dxfId="248" priority="298" stopIfTrue="1">
      <formula>IF($D$36="",TRUE)</formula>
    </cfRule>
  </conditionalFormatting>
  <conditionalFormatting sqref="D37:E37">
    <cfRule type="expression" dxfId="247" priority="295" stopIfTrue="1">
      <formula>IF($B$37="",TRUE)</formula>
    </cfRule>
    <cfRule type="expression" dxfId="246" priority="296" stopIfTrue="1">
      <formula>IF($D$37="",TRUE)</formula>
    </cfRule>
  </conditionalFormatting>
  <conditionalFormatting sqref="D38:E38">
    <cfRule type="expression" dxfId="245" priority="293" stopIfTrue="1">
      <formula>IF($B$38="",TRUE)</formula>
    </cfRule>
    <cfRule type="expression" dxfId="244" priority="294" stopIfTrue="1">
      <formula>IF($D$38="",TRUE)</formula>
    </cfRule>
  </conditionalFormatting>
  <conditionalFormatting sqref="D39:E39">
    <cfRule type="expression" dxfId="243" priority="291" stopIfTrue="1">
      <formula>IF($B$39="",TRUE)</formula>
    </cfRule>
    <cfRule type="expression" dxfId="242" priority="292" stopIfTrue="1">
      <formula>IF($D$39="",TRUE)</formula>
    </cfRule>
  </conditionalFormatting>
  <conditionalFormatting sqref="D42:E42">
    <cfRule type="expression" dxfId="241" priority="280" stopIfTrue="1">
      <formula>IF($B$42="",TRUE)</formula>
    </cfRule>
    <cfRule type="expression" dxfId="240" priority="322" stopIfTrue="1">
      <formula>IF(AND(OR($D$30="Yes",$D$30=""),$D$42=""),1,0)</formula>
    </cfRule>
    <cfRule type="expression" dxfId="239" priority="323" stopIfTrue="1">
      <formula>IF($P$30="",TRUE)</formula>
    </cfRule>
  </conditionalFormatting>
  <conditionalFormatting sqref="D43:E43">
    <cfRule type="expression" dxfId="238" priority="277" stopIfTrue="1">
      <formula>IF($B$43="",TRUE)</formula>
    </cfRule>
    <cfRule type="expression" dxfId="237" priority="279" stopIfTrue="1">
      <formula>IF($P$31="",TRUE)</formula>
    </cfRule>
    <cfRule type="expression" dxfId="236" priority="278" stopIfTrue="1">
      <formula>IF(AND(OR($D$31="Yes",$D$31=""),$D$43=""),1,0)</formula>
    </cfRule>
  </conditionalFormatting>
  <conditionalFormatting sqref="D44:E44">
    <cfRule type="expression" dxfId="235" priority="276" stopIfTrue="1">
      <formula>IF($P$32="",TRUE)</formula>
    </cfRule>
    <cfRule type="expression" dxfId="234" priority="275" stopIfTrue="1">
      <formula>IF(AND(OR($D$32="Yes",$D$32=""),$D$44=""),1,0)</formula>
    </cfRule>
    <cfRule type="expression" dxfId="233" priority="274" stopIfTrue="1">
      <formula>IF($B$44="",TRUE)</formula>
    </cfRule>
  </conditionalFormatting>
  <conditionalFormatting sqref="D45:E45">
    <cfRule type="expression" dxfId="232" priority="221" stopIfTrue="1">
      <formula>IF($B$45="",TRUE)</formula>
    </cfRule>
    <cfRule type="expression" dxfId="231" priority="222" stopIfTrue="1">
      <formula>IF(AND(OR($D$33="Yes",$D$33=""),$D$45=""),1,0)</formula>
    </cfRule>
    <cfRule type="expression" dxfId="230" priority="223" stopIfTrue="1">
      <formula>IF($P$33="",TRUE)</formula>
    </cfRule>
  </conditionalFormatting>
  <conditionalFormatting sqref="D46:E46">
    <cfRule type="expression" dxfId="229" priority="219" stopIfTrue="1">
      <formula>IF(AND(OR($D$34="Yes",$D$34=""),$D$46=""),1,0)</formula>
    </cfRule>
    <cfRule type="expression" dxfId="228" priority="218" stopIfTrue="1">
      <formula>IF($B$46="",TRUE)</formula>
    </cfRule>
    <cfRule type="expression" dxfId="227" priority="220" stopIfTrue="1">
      <formula>IF($P$34="",TRUE)</formula>
    </cfRule>
  </conditionalFormatting>
  <conditionalFormatting sqref="D47:E47">
    <cfRule type="expression" dxfId="226" priority="217" stopIfTrue="1">
      <formula>IF($P$35="",TRUE)</formula>
    </cfRule>
    <cfRule type="expression" dxfId="225" priority="216" stopIfTrue="1">
      <formula>IF(AND(OR($D$35="Yes",$D$35=""),$D$47=""),1,0)</formula>
    </cfRule>
    <cfRule type="expression" dxfId="224" priority="215" stopIfTrue="1">
      <formula>IF($B$47="",TRUE)</formula>
    </cfRule>
  </conditionalFormatting>
  <conditionalFormatting sqref="D48:E48">
    <cfRule type="expression" dxfId="223" priority="213" stopIfTrue="1">
      <formula>IF(AND(OR($D$36="Yes",$D$36=""),$D$48=""),1,0)</formula>
    </cfRule>
    <cfRule type="expression" dxfId="222" priority="212" stopIfTrue="1">
      <formula>IF($B$48="",TRUE)</formula>
    </cfRule>
    <cfRule type="expression" dxfId="221" priority="214" stopIfTrue="1">
      <formula>IF($P$36="",TRUE)</formula>
    </cfRule>
  </conditionalFormatting>
  <conditionalFormatting sqref="D49:E49">
    <cfRule type="expression" dxfId="220" priority="209" stopIfTrue="1">
      <formula>IF($B$49="",TRUE)</formula>
    </cfRule>
    <cfRule type="expression" dxfId="219" priority="211" stopIfTrue="1">
      <formula>IF($P$37="",TRUE)</formula>
    </cfRule>
    <cfRule type="expression" dxfId="218" priority="210" stopIfTrue="1">
      <formula>IF(AND(OR($D$37="Yes",$D$37=""),$D$49=""),1,0)</formula>
    </cfRule>
  </conditionalFormatting>
  <conditionalFormatting sqref="D50:E50">
    <cfRule type="expression" dxfId="217" priority="206" stopIfTrue="1">
      <formula>IF($B$50="",TRUE)</formula>
    </cfRule>
    <cfRule type="expression" dxfId="216" priority="207" stopIfTrue="1">
      <formula>IF(AND(OR($D$38="Yes",$D$38=""),$D$50=""),1,0)</formula>
    </cfRule>
    <cfRule type="expression" dxfId="215" priority="208" stopIfTrue="1">
      <formula>IF($P$38="",TRUE)</formula>
    </cfRule>
  </conditionalFormatting>
  <conditionalFormatting sqref="D51:E51">
    <cfRule type="expression" dxfId="214" priority="204" stopIfTrue="1">
      <formula>IF(AND(OR($D$39="Yes",$D$39=""),$D$51=""),1,0)</formula>
    </cfRule>
    <cfRule type="expression" dxfId="213" priority="203" stopIfTrue="1">
      <formula>IF($B$51="",TRUE)</formula>
    </cfRule>
    <cfRule type="expression" dxfId="212" priority="205" stopIfTrue="1">
      <formula>IF($P$39="",TRUE)</formula>
    </cfRule>
  </conditionalFormatting>
  <conditionalFormatting sqref="D54:E54">
    <cfRule type="expression" dxfId="211" priority="133" stopIfTrue="1">
      <formula>IF($B$54="",TRUE)</formula>
    </cfRule>
    <cfRule type="expression" dxfId="210" priority="134" stopIfTrue="1">
      <formula>IF($P$54="",TRUE)</formula>
    </cfRule>
    <cfRule type="expression" dxfId="209" priority="135" stopIfTrue="1">
      <formula>IF(AND(OR($D$42="Yes",$D$42=""),$D$54=""),1,0)</formula>
    </cfRule>
  </conditionalFormatting>
  <conditionalFormatting sqref="D55:E55">
    <cfRule type="expression" dxfId="208" priority="192" stopIfTrue="1">
      <formula>IF(AND(OR($D$43="Yes",$D$43=""),$D$55=""),1,0)</formula>
    </cfRule>
    <cfRule type="expression" dxfId="207" priority="191" stopIfTrue="1">
      <formula>IF($P$55="",TRUE)</formula>
    </cfRule>
    <cfRule type="expression" dxfId="206" priority="190" stopIfTrue="1">
      <formula>IF($B$55="",TRUE)</formula>
    </cfRule>
  </conditionalFormatting>
  <conditionalFormatting sqref="D56:E56">
    <cfRule type="expression" dxfId="205" priority="136" stopIfTrue="1">
      <formula>IF($B$56="",TRUE)</formula>
    </cfRule>
    <cfRule type="expression" dxfId="204" priority="189" stopIfTrue="1">
      <formula>IF(AND(OR($D$44="Yes",$D$44=""),$D$56=""),1,0)</formula>
    </cfRule>
    <cfRule type="expression" dxfId="203" priority="188" stopIfTrue="1">
      <formula>IF($P$56="",TRUE)</formula>
    </cfRule>
  </conditionalFormatting>
  <conditionalFormatting sqref="D57:E57">
    <cfRule type="expression" dxfId="202" priority="187" stopIfTrue="1">
      <formula>IF(AND(OR($D$45="Yes",$D$45=""),$D$57=""),1,0)</formula>
    </cfRule>
    <cfRule type="expression" dxfId="201" priority="186" stopIfTrue="1">
      <formula>IF($P$57="",TRUE)</formula>
    </cfRule>
    <cfRule type="expression" dxfId="200" priority="185" stopIfTrue="1">
      <formula>IF($B$57="",TRUE)</formula>
    </cfRule>
  </conditionalFormatting>
  <conditionalFormatting sqref="D58:E58">
    <cfRule type="expression" dxfId="199" priority="184" stopIfTrue="1">
      <formula>IF(AND(OR($D$46="Yes",$D$46=""),$D$58=""),1,0)</formula>
    </cfRule>
    <cfRule type="expression" dxfId="198" priority="183" stopIfTrue="1">
      <formula>IF($P$58="",TRUE)</formula>
    </cfRule>
    <cfRule type="expression" dxfId="197" priority="182" stopIfTrue="1">
      <formula>IF($B$58="",TRUE)</formula>
    </cfRule>
  </conditionalFormatting>
  <conditionalFormatting sqref="D59:E59">
    <cfRule type="expression" dxfId="196" priority="181" stopIfTrue="1">
      <formula>IF(AND(OR($D$47="Yes",$D$47=""),$D$59=""),1,0)</formula>
    </cfRule>
    <cfRule type="expression" dxfId="195" priority="180" stopIfTrue="1">
      <formula>IF($P$59="",TRUE)</formula>
    </cfRule>
    <cfRule type="expression" dxfId="194" priority="179" stopIfTrue="1">
      <formula>IF($B$59="",TRUE)</formula>
    </cfRule>
  </conditionalFormatting>
  <conditionalFormatting sqref="D60:E60">
    <cfRule type="expression" dxfId="193" priority="178" stopIfTrue="1">
      <formula>IF(AND(OR($D$48="Yes",$D$48=""),$D$60=""),1,0)</formula>
    </cfRule>
    <cfRule type="expression" dxfId="192" priority="177" stopIfTrue="1">
      <formula>IF($P$60="",TRUE)</formula>
    </cfRule>
    <cfRule type="expression" dxfId="191" priority="176" stopIfTrue="1">
      <formula>IF($B$60="",TRUE)</formula>
    </cfRule>
  </conditionalFormatting>
  <conditionalFormatting sqref="D61:E61">
    <cfRule type="expression" dxfId="190" priority="175" stopIfTrue="1">
      <formula>IF(AND(OR($D$49="Yes",$D$49=""),$D$61=""),1,0)</formula>
    </cfRule>
    <cfRule type="expression" dxfId="189" priority="174" stopIfTrue="1">
      <formula>IF($P$61="",TRUE)</formula>
    </cfRule>
    <cfRule type="expression" dxfId="188" priority="173" stopIfTrue="1">
      <formula>IF($B$61="",TRUE)</formula>
    </cfRule>
  </conditionalFormatting>
  <conditionalFormatting sqref="D62:E62">
    <cfRule type="expression" dxfId="187" priority="172" stopIfTrue="1">
      <formula>IF(AND(OR($D$50="Yes",$D$50=""),$D$62=""),1,0)</formula>
    </cfRule>
    <cfRule type="expression" dxfId="186" priority="171" stopIfTrue="1">
      <formula>IF($P$62="",TRUE)</formula>
    </cfRule>
    <cfRule type="expression" dxfId="185" priority="170" stopIfTrue="1">
      <formula>IF($B$62="",TRUE)</formula>
    </cfRule>
  </conditionalFormatting>
  <conditionalFormatting sqref="D63:E63">
    <cfRule type="expression" dxfId="184" priority="169" stopIfTrue="1">
      <formula>IF(AND(OR($D$51="Yes",$D$51=""),$D$63=""),1,0)</formula>
    </cfRule>
    <cfRule type="expression" dxfId="183" priority="167" stopIfTrue="1">
      <formula>IF($B$63="",TRUE)</formula>
    </cfRule>
    <cfRule type="expression" dxfId="182" priority="168" stopIfTrue="1">
      <formula>IF($P$63="",TRUE)</formula>
    </cfRule>
  </conditionalFormatting>
  <conditionalFormatting sqref="D66:E66">
    <cfRule type="expression" dxfId="181" priority="105" stopIfTrue="1">
      <formula>IF(AND(OR($D$42="Yes",$D$42=""),$D$66=""),1,0)</formula>
    </cfRule>
    <cfRule type="expression" dxfId="180" priority="104" stopIfTrue="1">
      <formula>IF($P$54="",TRUE)</formula>
    </cfRule>
    <cfRule type="expression" dxfId="179" priority="103" stopIfTrue="1">
      <formula>IF($B$54="",TRUE)</formula>
    </cfRule>
  </conditionalFormatting>
  <conditionalFormatting sqref="D67:E67">
    <cfRule type="expression" dxfId="178" priority="131" stopIfTrue="1">
      <formula>IF($P$55="",TRUE)</formula>
    </cfRule>
    <cfRule type="expression" dxfId="177" priority="130" stopIfTrue="1">
      <formula>IF($B$55="",TRUE)</formula>
    </cfRule>
    <cfRule type="expression" dxfId="176" priority="132" stopIfTrue="1">
      <formula>IF(AND(OR($D$43="Yes",$D$43=""),$D$67=""),1,0)</formula>
    </cfRule>
  </conditionalFormatting>
  <conditionalFormatting sqref="D68:E68">
    <cfRule type="expression" dxfId="175" priority="106" stopIfTrue="1">
      <formula>IF($B$56="",TRUE)</formula>
    </cfRule>
    <cfRule type="expression" dxfId="174" priority="129" stopIfTrue="1">
      <formula>IF(AND(OR($D$44="Yes",$D$44=""),$D$68=""),1,0)</formula>
    </cfRule>
    <cfRule type="expression" dxfId="173" priority="128" stopIfTrue="1">
      <formula>IF($P$56="",TRUE)</formula>
    </cfRule>
  </conditionalFormatting>
  <conditionalFormatting sqref="D69:E69">
    <cfRule type="expression" dxfId="172" priority="126" stopIfTrue="1">
      <formula>IF($P$57="",TRUE)</formula>
    </cfRule>
    <cfRule type="expression" dxfId="171" priority="125" stopIfTrue="1">
      <formula>IF($B$57="",TRUE)</formula>
    </cfRule>
    <cfRule type="expression" dxfId="170" priority="127" stopIfTrue="1">
      <formula>IF(AND(OR($D$45="Yes",$D$45=""),$D$69=""),1,0)</formula>
    </cfRule>
  </conditionalFormatting>
  <conditionalFormatting sqref="D70:E70">
    <cfRule type="expression" dxfId="169" priority="123" stopIfTrue="1">
      <formula>IF($P$58="",TRUE)</formula>
    </cfRule>
    <cfRule type="expression" dxfId="168" priority="124" stopIfTrue="1">
      <formula>IF(AND(OR($D$46="Yes",$D$46=""),$D$70=""),1,0)</formula>
    </cfRule>
    <cfRule type="expression" dxfId="167" priority="122" stopIfTrue="1">
      <formula>IF($B$58="",TRUE)</formula>
    </cfRule>
  </conditionalFormatting>
  <conditionalFormatting sqref="D71:E71">
    <cfRule type="expression" dxfId="166" priority="119" stopIfTrue="1">
      <formula>IF($B$59="",TRUE)</formula>
    </cfRule>
    <cfRule type="expression" dxfId="165" priority="121" stopIfTrue="1">
      <formula>IF(AND(OR($D$47="Yes",$D$47=""),$D$71=""),1,0)</formula>
    </cfRule>
    <cfRule type="expression" dxfId="164" priority="120" stopIfTrue="1">
      <formula>IF($P$59="",TRUE)</formula>
    </cfRule>
  </conditionalFormatting>
  <conditionalFormatting sqref="D72:E72">
    <cfRule type="expression" dxfId="163" priority="118" stopIfTrue="1">
      <formula>IF(AND(OR($D$48="Yes",$D$48=""),$D$72=""),1,0)</formula>
    </cfRule>
    <cfRule type="expression" dxfId="162" priority="116" stopIfTrue="1">
      <formula>IF($B$60="",TRUE)</formula>
    </cfRule>
    <cfRule type="expression" dxfId="161" priority="117" stopIfTrue="1">
      <formula>IF($P$60="",TRUE)</formula>
    </cfRule>
  </conditionalFormatting>
  <conditionalFormatting sqref="D73:E73">
    <cfRule type="expression" dxfId="160" priority="113" stopIfTrue="1">
      <formula>IF($B$61="",TRUE)</formula>
    </cfRule>
    <cfRule type="expression" dxfId="159" priority="114" stopIfTrue="1">
      <formula>IF($P$61="",TRUE)</formula>
    </cfRule>
    <cfRule type="expression" dxfId="158" priority="115" stopIfTrue="1">
      <formula>IF(AND(OR($D$49="Yes",$D$49=""),$D$73=""),1,0)</formula>
    </cfRule>
  </conditionalFormatting>
  <conditionalFormatting sqref="D74:E74">
    <cfRule type="expression" dxfId="157" priority="110" stopIfTrue="1">
      <formula>IF($B$62="",TRUE)</formula>
    </cfRule>
    <cfRule type="expression" dxfId="156" priority="111" stopIfTrue="1">
      <formula>IF($P$62="",TRUE)</formula>
    </cfRule>
    <cfRule type="expression" dxfId="155" priority="112" stopIfTrue="1">
      <formula>IF(AND(OR($D$50="Yes",$D$50=""),$D$74=""),1,0)</formula>
    </cfRule>
  </conditionalFormatting>
  <conditionalFormatting sqref="D75:E75">
    <cfRule type="expression" dxfId="154" priority="107" stopIfTrue="1">
      <formula>IF($B$63="",TRUE)</formula>
    </cfRule>
    <cfRule type="expression" dxfId="153" priority="108" stopIfTrue="1">
      <formula>IF($P$63="",TRUE)</formula>
    </cfRule>
    <cfRule type="expression" dxfId="152" priority="109" stopIfTrue="1">
      <formula>IF(AND(OR($D$51="Yes",$D$51=""),$D$75=""),1,0)</formula>
    </cfRule>
  </conditionalFormatting>
  <conditionalFormatting sqref="D78:E78">
    <cfRule type="expression" dxfId="151" priority="73" stopIfTrue="1">
      <formula>IF($B$54="",TRUE)</formula>
    </cfRule>
    <cfRule type="expression" dxfId="150" priority="74" stopIfTrue="1">
      <formula>IF($P$54="",TRUE)</formula>
    </cfRule>
    <cfRule type="expression" dxfId="149" priority="75" stopIfTrue="1">
      <formula>IF(AND(OR($D$42="Yes",$D$42=""),$D$78=""),1,0)</formula>
    </cfRule>
  </conditionalFormatting>
  <conditionalFormatting sqref="D79:E79">
    <cfRule type="expression" dxfId="148" priority="102" stopIfTrue="1">
      <formula>IF(AND(OR($D$43="Yes",$D$43=""),$D$79=""),1,0)</formula>
    </cfRule>
    <cfRule type="expression" dxfId="147" priority="101" stopIfTrue="1">
      <formula>IF($P$55="",TRUE)</formula>
    </cfRule>
    <cfRule type="expression" dxfId="146" priority="100" stopIfTrue="1">
      <formula>IF($B$55="",TRUE)</formula>
    </cfRule>
  </conditionalFormatting>
  <conditionalFormatting sqref="D80:E80">
    <cfRule type="expression" dxfId="145" priority="98" stopIfTrue="1">
      <formula>IF($P$56="",TRUE)</formula>
    </cfRule>
    <cfRule type="expression" dxfId="144" priority="76" stopIfTrue="1">
      <formula>IF($B$56="",TRUE)</formula>
    </cfRule>
    <cfRule type="expression" dxfId="143" priority="99" stopIfTrue="1">
      <formula>IF(AND(OR($D$44="Yes",$D$44=""),$D$80=""),1,0)</formula>
    </cfRule>
  </conditionalFormatting>
  <conditionalFormatting sqref="D81:E81">
    <cfRule type="expression" dxfId="142" priority="97" stopIfTrue="1">
      <formula>IF(AND(OR($D$45="Yes",$D$45=""),$D$81=""),1,0)</formula>
    </cfRule>
    <cfRule type="expression" dxfId="141" priority="96" stopIfTrue="1">
      <formula>IF($P$57="",TRUE)</formula>
    </cfRule>
    <cfRule type="expression" dxfId="140" priority="95" stopIfTrue="1">
      <formula>IF($B$57="",TRUE)</formula>
    </cfRule>
  </conditionalFormatting>
  <conditionalFormatting sqref="D82:E82">
    <cfRule type="expression" dxfId="139" priority="94" stopIfTrue="1">
      <formula>IF(AND(OR($D$46="Yes",$D$46=""),$D$82=""),1,0)</formula>
    </cfRule>
    <cfRule type="expression" dxfId="138" priority="93" stopIfTrue="1">
      <formula>IF($P$58="",TRUE)</formula>
    </cfRule>
    <cfRule type="expression" dxfId="137" priority="92" stopIfTrue="1">
      <formula>IF($B$58="",TRUE)</formula>
    </cfRule>
  </conditionalFormatting>
  <conditionalFormatting sqref="D83:E83">
    <cfRule type="expression" dxfId="136" priority="89" stopIfTrue="1">
      <formula>IF($B$59="",TRUE)</formula>
    </cfRule>
    <cfRule type="expression" dxfId="135" priority="90" stopIfTrue="1">
      <formula>IF($P$59="",TRUE)</formula>
    </cfRule>
    <cfRule type="expression" dxfId="134" priority="91" stopIfTrue="1">
      <formula>IF(AND(OR($D$47="Yes",$D$47=""),$D$83=""),1,0)</formula>
    </cfRule>
  </conditionalFormatting>
  <conditionalFormatting sqref="D84:E84">
    <cfRule type="expression" dxfId="133" priority="87" stopIfTrue="1">
      <formula>IF($P$60="",TRUE)</formula>
    </cfRule>
    <cfRule type="expression" dxfId="132" priority="88" stopIfTrue="1">
      <formula>IF(AND(OR($D$48="Yes",$D$48=""),$D$84=""),1,0)</formula>
    </cfRule>
    <cfRule type="expression" dxfId="131" priority="86" stopIfTrue="1">
      <formula>IF($B$60="",TRUE)</formula>
    </cfRule>
  </conditionalFormatting>
  <conditionalFormatting sqref="D85:E85">
    <cfRule type="expression" dxfId="130" priority="83" stopIfTrue="1">
      <formula>IF($B$61="",TRUE)</formula>
    </cfRule>
    <cfRule type="expression" dxfId="129" priority="84" stopIfTrue="1">
      <formula>IF($P$61="",TRUE)</formula>
    </cfRule>
    <cfRule type="expression" dxfId="128" priority="85" stopIfTrue="1">
      <formula>IF(AND(OR($D$49="Yes",$D$49=""),$D$85=""),1,0)</formula>
    </cfRule>
  </conditionalFormatting>
  <conditionalFormatting sqref="D86:E86">
    <cfRule type="expression" dxfId="127" priority="80" stopIfTrue="1">
      <formula>IF($B$62="",TRUE)</formula>
    </cfRule>
    <cfRule type="expression" dxfId="126" priority="81" stopIfTrue="1">
      <formula>IF($P$62="",TRUE)</formula>
    </cfRule>
    <cfRule type="expression" dxfId="125" priority="82" stopIfTrue="1">
      <formula>IF(AND(OR($D$50="Yes",$D$50=""),$D$86=""),1,0)</formula>
    </cfRule>
  </conditionalFormatting>
  <conditionalFormatting sqref="D87:E87">
    <cfRule type="expression" dxfId="124" priority="79" stopIfTrue="1">
      <formula>IF(AND(OR($D$51="Yes",$D$51=""),$D$87=""),1,0)</formula>
    </cfRule>
    <cfRule type="expression" dxfId="123" priority="77" stopIfTrue="1">
      <formula>IF($B$63="",TRUE)</formula>
    </cfRule>
    <cfRule type="expression" dxfId="122" priority="78" stopIfTrue="1">
      <formula>IF($P$63="",TRUE)</formula>
    </cfRule>
  </conditionalFormatting>
  <conditionalFormatting sqref="D90:E90">
    <cfRule type="expression" dxfId="121" priority="43" stopIfTrue="1">
      <formula>IF($B$54="",TRUE)</formula>
    </cfRule>
    <cfRule type="expression" dxfId="120" priority="44" stopIfTrue="1">
      <formula>IF($P$54="",TRUE)</formula>
    </cfRule>
    <cfRule type="expression" dxfId="119" priority="45" stopIfTrue="1">
      <formula>IF(AND(OR($D$42="Yes",$D$42=""),$D$90=""),1,0)</formula>
    </cfRule>
  </conditionalFormatting>
  <conditionalFormatting sqref="D91:E91">
    <cfRule type="expression" dxfId="118" priority="70" stopIfTrue="1">
      <formula>IF($B$55="",TRUE)</formula>
    </cfRule>
    <cfRule type="expression" dxfId="117" priority="72" stopIfTrue="1">
      <formula>IF(AND(OR($D$43="Yes",$D$43=""),$D$91=""),1,0)</formula>
    </cfRule>
    <cfRule type="expression" dxfId="116" priority="71" stopIfTrue="1">
      <formula>IF($P$55="",TRUE)</formula>
    </cfRule>
  </conditionalFormatting>
  <conditionalFormatting sqref="D92:E92">
    <cfRule type="expression" dxfId="115" priority="68" stopIfTrue="1">
      <formula>IF($P$56="",TRUE)</formula>
    </cfRule>
    <cfRule type="expression" dxfId="114" priority="69" stopIfTrue="1">
      <formula>IF(AND(OR($D$44="Yes",$D$44=""),$D$92=""),1,0)</formula>
    </cfRule>
    <cfRule type="expression" dxfId="113" priority="46" stopIfTrue="1">
      <formula>IF($B$56="",TRUE)</formula>
    </cfRule>
  </conditionalFormatting>
  <conditionalFormatting sqref="D93:E93">
    <cfRule type="expression" dxfId="112" priority="67" stopIfTrue="1">
      <formula>IF(AND(OR($D$45="Yes",$D$45=""),$D$93=""),1,0)</formula>
    </cfRule>
    <cfRule type="expression" dxfId="111" priority="66" stopIfTrue="1">
      <formula>IF($P$57="",TRUE)</formula>
    </cfRule>
    <cfRule type="expression" dxfId="110" priority="65" stopIfTrue="1">
      <formula>IF($B$57="",TRUE)</formula>
    </cfRule>
  </conditionalFormatting>
  <conditionalFormatting sqref="D94:E94">
    <cfRule type="expression" dxfId="109" priority="63" stopIfTrue="1">
      <formula>IF($P$58="",TRUE)</formula>
    </cfRule>
    <cfRule type="expression" dxfId="108" priority="62" stopIfTrue="1">
      <formula>IF($B$58="",TRUE)</formula>
    </cfRule>
    <cfRule type="expression" dxfId="107" priority="64" stopIfTrue="1">
      <formula>IF(AND(OR($D$46="Yes",$D$46=""),$D$94=""),1,0)</formula>
    </cfRule>
  </conditionalFormatting>
  <conditionalFormatting sqref="D95:E95">
    <cfRule type="expression" dxfId="106" priority="61" stopIfTrue="1">
      <formula>IF(AND(OR($D$47="Yes",$D$47=""),$D$95=""),1,0)</formula>
    </cfRule>
    <cfRule type="expression" dxfId="105" priority="60" stopIfTrue="1">
      <formula>IF($P$59="",TRUE)</formula>
    </cfRule>
    <cfRule type="expression" dxfId="104" priority="59" stopIfTrue="1">
      <formula>IF($B$59="",TRUE)</formula>
    </cfRule>
  </conditionalFormatting>
  <conditionalFormatting sqref="D96:E96">
    <cfRule type="expression" dxfId="103" priority="56" stopIfTrue="1">
      <formula>IF($B$60="",TRUE)</formula>
    </cfRule>
    <cfRule type="expression" dxfId="102" priority="58" stopIfTrue="1">
      <formula>IF(AND(OR($D$48="Yes",$D$48=""),$D$96=""),1,0)</formula>
    </cfRule>
    <cfRule type="expression" dxfId="101" priority="57" stopIfTrue="1">
      <formula>IF($P$60="",TRUE)</formula>
    </cfRule>
  </conditionalFormatting>
  <conditionalFormatting sqref="D97:E97">
    <cfRule type="expression" dxfId="100" priority="54" stopIfTrue="1">
      <formula>IF($P$61="",TRUE)</formula>
    </cfRule>
    <cfRule type="expression" dxfId="99" priority="55" stopIfTrue="1">
      <formula>IF(AND(OR($D$49="Yes",$D$49=""),$D$97=""),1,0)</formula>
    </cfRule>
    <cfRule type="expression" dxfId="98" priority="53" stopIfTrue="1">
      <formula>IF($B$61="",TRUE)</formula>
    </cfRule>
  </conditionalFormatting>
  <conditionalFormatting sqref="D98:E98">
    <cfRule type="expression" dxfId="97" priority="52" stopIfTrue="1">
      <formula>IF(AND(OR($D$50="Yes",$D$50=""),$D$98=""),1,0)</formula>
    </cfRule>
    <cfRule type="expression" dxfId="96" priority="51" stopIfTrue="1">
      <formula>IF($P$62="",TRUE)</formula>
    </cfRule>
    <cfRule type="expression" dxfId="95" priority="50" stopIfTrue="1">
      <formula>IF($B$62="",TRUE)</formula>
    </cfRule>
  </conditionalFormatting>
  <conditionalFormatting sqref="D99:E99">
    <cfRule type="expression" dxfId="94" priority="49" stopIfTrue="1">
      <formula>IF(AND(OR($D$51="Yes",$D$51=""),$D$99=""),1,0)</formula>
    </cfRule>
    <cfRule type="expression" dxfId="93" priority="48" stopIfTrue="1">
      <formula>IF($P$63="",TRUE)</formula>
    </cfRule>
    <cfRule type="expression" dxfId="92" priority="47" stopIfTrue="1">
      <formula>IF($B$63="",TRUE)</formula>
    </cfRule>
  </conditionalFormatting>
  <conditionalFormatting sqref="D102:E102">
    <cfRule type="expression" dxfId="91" priority="13" stopIfTrue="1">
      <formula>IF($B$54="",TRUE)</formula>
    </cfRule>
    <cfRule type="expression" dxfId="90" priority="14" stopIfTrue="1">
      <formula>IF($P$54="",TRUE)</formula>
    </cfRule>
    <cfRule type="expression" dxfId="89" priority="15" stopIfTrue="1">
      <formula>IF(AND(OR($D$42="Yes",$D$42=""),$D$102=""),1,0)</formula>
    </cfRule>
  </conditionalFormatting>
  <conditionalFormatting sqref="D103:E103">
    <cfRule type="expression" dxfId="88" priority="40" stopIfTrue="1">
      <formula>IF($B$55="",TRUE)</formula>
    </cfRule>
    <cfRule type="expression" dxfId="87" priority="41" stopIfTrue="1">
      <formula>IF($P$55="",TRUE)</formula>
    </cfRule>
    <cfRule type="expression" dxfId="86" priority="42" stopIfTrue="1">
      <formula>IF(AND(OR($D$43="Yes",$D$43=""),$D$103=""),1,0)</formula>
    </cfRule>
  </conditionalFormatting>
  <conditionalFormatting sqref="D104:E104">
    <cfRule type="expression" dxfId="85" priority="39" stopIfTrue="1">
      <formula>IF(AND(OR($D$44="Yes",$D$44=""),$D$104=""),1,0)</formula>
    </cfRule>
    <cfRule type="expression" dxfId="84" priority="16" stopIfTrue="1">
      <formula>IF($B$56="",TRUE)</formula>
    </cfRule>
    <cfRule type="expression" dxfId="83" priority="38" stopIfTrue="1">
      <formula>IF($P$56="",TRUE)</formula>
    </cfRule>
  </conditionalFormatting>
  <conditionalFormatting sqref="D105:E105">
    <cfRule type="expression" dxfId="82" priority="37" stopIfTrue="1">
      <formula>IF(AND(OR($D$45="Yes",$D$45=""),$D$105=""),1,0)</formula>
    </cfRule>
    <cfRule type="expression" dxfId="81" priority="35" stopIfTrue="1">
      <formula>IF($B$57="",TRUE)</formula>
    </cfRule>
    <cfRule type="expression" dxfId="80" priority="36" stopIfTrue="1">
      <formula>IF($P$57="",TRUE)</formula>
    </cfRule>
  </conditionalFormatting>
  <conditionalFormatting sqref="D106:E106">
    <cfRule type="expression" dxfId="79" priority="33" stopIfTrue="1">
      <formula>IF($P$58="",TRUE)</formula>
    </cfRule>
    <cfRule type="expression" dxfId="78" priority="34" stopIfTrue="1">
      <formula>IF(AND(OR($D$46="Yes",$D$46=""),$D$106=""),1,0)</formula>
    </cfRule>
    <cfRule type="expression" dxfId="77" priority="32" stopIfTrue="1">
      <formula>IF($B$58="",TRUE)</formula>
    </cfRule>
  </conditionalFormatting>
  <conditionalFormatting sqref="D107:E107">
    <cfRule type="expression" dxfId="76" priority="31" stopIfTrue="1">
      <formula>IF(AND(OR($D$47="Yes",$D$47=""),$D$107=""),1,0)</formula>
    </cfRule>
    <cfRule type="expression" dxfId="75" priority="30" stopIfTrue="1">
      <formula>IF($P$59="",TRUE)</formula>
    </cfRule>
    <cfRule type="expression" dxfId="74" priority="29" stopIfTrue="1">
      <formula>IF($B$59="",TRUE)</formula>
    </cfRule>
  </conditionalFormatting>
  <conditionalFormatting sqref="D108:E108">
    <cfRule type="expression" dxfId="73" priority="28" stopIfTrue="1">
      <formula>IF(AND(OR($D$48="Yes",$D$48=""),$D$108=""),1,0)</formula>
    </cfRule>
    <cfRule type="expression" dxfId="72" priority="27" stopIfTrue="1">
      <formula>IF($P$60="",TRUE)</formula>
    </cfRule>
    <cfRule type="expression" dxfId="71" priority="26" stopIfTrue="1">
      <formula>IF($B$60="",TRUE)</formula>
    </cfRule>
  </conditionalFormatting>
  <conditionalFormatting sqref="D109:E109">
    <cfRule type="expression" dxfId="70" priority="23" stopIfTrue="1">
      <formula>IF($B$61="",TRUE)</formula>
    </cfRule>
    <cfRule type="expression" dxfId="69" priority="25" stopIfTrue="1">
      <formula>IF(AND(OR($D$49="Yes",$D$49=""),$D$109=""),1,0)</formula>
    </cfRule>
    <cfRule type="expression" dxfId="68" priority="24" stopIfTrue="1">
      <formula>IF($P$61="",TRUE)</formula>
    </cfRule>
  </conditionalFormatting>
  <conditionalFormatting sqref="D110:E110">
    <cfRule type="expression" dxfId="67" priority="22" stopIfTrue="1">
      <formula>IF(AND(OR($D$50="Yes",$D$50=""),$D$110=""),1,0)</formula>
    </cfRule>
    <cfRule type="expression" dxfId="66" priority="21" stopIfTrue="1">
      <formula>IF($P$62="",TRUE)</formula>
    </cfRule>
    <cfRule type="expression" dxfId="65" priority="20" stopIfTrue="1">
      <formula>IF($B$62="",TRUE)</formula>
    </cfRule>
  </conditionalFormatting>
  <conditionalFormatting sqref="D111:E111">
    <cfRule type="expression" dxfId="64" priority="19" stopIfTrue="1">
      <formula>IF(AND(OR($D$51="Yes",$D$51=""),$D$111=""),1,0)</formula>
    </cfRule>
    <cfRule type="expression" dxfId="63" priority="18" stopIfTrue="1">
      <formula>IF($P$63="",TRUE)</formula>
    </cfRule>
    <cfRule type="expression" dxfId="62" priority="17" stopIfTrue="1">
      <formula>IF($B$63="",TRUE)</formula>
    </cfRule>
  </conditionalFormatting>
  <conditionalFormatting sqref="D115:E115 D117:E117 D131:E131 D135:E135 D137:E137">
    <cfRule type="expression" dxfId="61" priority="320" stopIfTrue="1">
      <formula>AND(OR($D$30="No",$D$30="Unknown",$D$30="Not applicable for this declaration"),OR($D$31="No",$D$31="Unknown",$D$31="Not applicable for this declaration"))</formula>
    </cfRule>
    <cfRule type="expression" dxfId="60" priority="321" stopIfTrue="1">
      <formula>IF(D115="",TRUE)</formula>
    </cfRule>
  </conditionalFormatting>
  <conditionalFormatting sqref="D120:E120">
    <cfRule type="expression" dxfId="59" priority="166" stopIfTrue="1">
      <formula>IF(AND(OR($D$42="Yes",$D$42=""),$D$120=""),1,0)</formula>
    </cfRule>
    <cfRule type="expression" dxfId="58" priority="165" stopIfTrue="1">
      <formula>IF($P$54="",TRUE)</formula>
    </cfRule>
    <cfRule type="expression" dxfId="57" priority="164" stopIfTrue="1">
      <formula>IF($B$54="",TRUE)</formula>
    </cfRule>
  </conditionalFormatting>
  <conditionalFormatting sqref="D121:E121">
    <cfRule type="expression" dxfId="56" priority="163" stopIfTrue="1">
      <formula>IF(AND(OR($D$43="Yes",$D$43=""),$D$121=""),1,0)</formula>
    </cfRule>
    <cfRule type="expression" dxfId="55" priority="162" stopIfTrue="1">
      <formula>IF($P$55="",TRUE)</formula>
    </cfRule>
    <cfRule type="expression" dxfId="54" priority="161" stopIfTrue="1">
      <formula>IF($B$55="",TRUE)</formula>
    </cfRule>
  </conditionalFormatting>
  <conditionalFormatting sqref="D122:E122">
    <cfRule type="expression" dxfId="53" priority="160" stopIfTrue="1">
      <formula>IF(AND(OR($D$44="Yes",$D$44=""),$D$122=""),1,0)</formula>
    </cfRule>
    <cfRule type="expression" dxfId="52" priority="159" stopIfTrue="1">
      <formula>IF($P$56="",TRUE)</formula>
    </cfRule>
    <cfRule type="expression" dxfId="51" priority="158" stopIfTrue="1">
      <formula>IF($B$56="",TRUE)</formula>
    </cfRule>
  </conditionalFormatting>
  <conditionalFormatting sqref="D123:E123">
    <cfRule type="expression" dxfId="50" priority="157" stopIfTrue="1">
      <formula>IF(AND(OR($D$45="Yes",$D$45=""),$D$123=""),1,0)</formula>
    </cfRule>
    <cfRule type="expression" dxfId="49" priority="156" stopIfTrue="1">
      <formula>IF($P$57="",TRUE)</formula>
    </cfRule>
    <cfRule type="expression" dxfId="48" priority="155" stopIfTrue="1">
      <formula>IF($B$57="",TRUE)</formula>
    </cfRule>
  </conditionalFormatting>
  <conditionalFormatting sqref="D124:E124">
    <cfRule type="expression" dxfId="47" priority="153" stopIfTrue="1">
      <formula>IF($P$58="",TRUE)</formula>
    </cfRule>
    <cfRule type="expression" dxfId="46" priority="152" stopIfTrue="1">
      <formula>IF($B$58="",TRUE)</formula>
    </cfRule>
    <cfRule type="expression" dxfId="45" priority="154" stopIfTrue="1">
      <formula>IF(AND(OR($D$46="Yes",$D$46=""),$D$124=""),1,0)</formula>
    </cfRule>
  </conditionalFormatting>
  <conditionalFormatting sqref="D125:E125">
    <cfRule type="expression" dxfId="44" priority="149" stopIfTrue="1">
      <formula>IF($B$59="",TRUE)</formula>
    </cfRule>
    <cfRule type="expression" dxfId="43" priority="150" stopIfTrue="1">
      <formula>IF($P$59="",TRUE)</formula>
    </cfRule>
    <cfRule type="expression" dxfId="42" priority="151" stopIfTrue="1">
      <formula>IF(AND(OR($D$47="Yes",$D$47=""),$D$125=""),1,0)</formula>
    </cfRule>
  </conditionalFormatting>
  <conditionalFormatting sqref="D126:E126">
    <cfRule type="expression" dxfId="41" priority="146" stopIfTrue="1">
      <formula>IF($B$60="",TRUE)</formula>
    </cfRule>
    <cfRule type="expression" dxfId="40" priority="147" stopIfTrue="1">
      <formula>IF($P$60="",TRUE)</formula>
    </cfRule>
    <cfRule type="expression" dxfId="39" priority="148" stopIfTrue="1">
      <formula>IF(AND(OR($D$48="Yes",$D$48=""),$D$126=""),1,0)</formula>
    </cfRule>
  </conditionalFormatting>
  <conditionalFormatting sqref="D127:E127">
    <cfRule type="expression" dxfId="38" priority="143" stopIfTrue="1">
      <formula>IF($B$61="",TRUE)</formula>
    </cfRule>
    <cfRule type="expression" dxfId="37" priority="144" stopIfTrue="1">
      <formula>IF($P$61="",TRUE)</formula>
    </cfRule>
    <cfRule type="expression" dxfId="36" priority="145" stopIfTrue="1">
      <formula>IF(AND(OR($D$49="Yes",$D$49=""),$D$127=""),1,0)</formula>
    </cfRule>
  </conditionalFormatting>
  <conditionalFormatting sqref="D128:E128">
    <cfRule type="expression" dxfId="35" priority="141" stopIfTrue="1">
      <formula>IF($P$62="",TRUE)</formula>
    </cfRule>
    <cfRule type="expression" dxfId="34" priority="140" stopIfTrue="1">
      <formula>IF($B$62="",TRUE)</formula>
    </cfRule>
    <cfRule type="expression" dxfId="33" priority="142" stopIfTrue="1">
      <formula>IF(AND(OR($D$50="Yes",$D$50=""),$D$128=""),1,0)</formula>
    </cfRule>
  </conditionalFormatting>
  <conditionalFormatting sqref="D129:E129">
    <cfRule type="expression" dxfId="32" priority="137" stopIfTrue="1">
      <formula>IF($B$63="",TRUE)</formula>
    </cfRule>
    <cfRule type="expression" dxfId="31" priority="138" stopIfTrue="1">
      <formula>IF($P$63="",TRUE)</formula>
    </cfRule>
    <cfRule type="expression" dxfId="30" priority="139" stopIfTrue="1">
      <formula>IF(AND(OR($D$51="Yes",$D$51=""),$D$129=""),1,0)</formula>
    </cfRule>
  </conditionalFormatting>
  <conditionalFormatting sqref="D133:E133">
    <cfRule type="expression" dxfId="29" priority="2" stopIfTrue="1">
      <formula>IF(D133="",TRUE)</formula>
    </cfRule>
    <cfRule type="expression" dxfId="28" priority="1" stopIfTrue="1">
      <formula>AND(OR($D$26="No",$D$26="Unknown",$D$26="Not applicable for this declaration"),OR($D$27="No",$D$27="Unknown",$D$27="Not applicable for this declaration"))</formula>
    </cfRule>
  </conditionalFormatting>
  <conditionalFormatting sqref="D9:G9">
    <cfRule type="expression" dxfId="27" priority="473" stopIfTrue="1">
      <formula>IF($D$9="",TRUE)</formula>
    </cfRule>
  </conditionalFormatting>
  <conditionalFormatting sqref="D8:J8">
    <cfRule type="expression" dxfId="26" priority="12" stopIfTrue="1">
      <formula>IF($D$8="",TRUE)</formula>
    </cfRule>
  </conditionalFormatting>
  <conditionalFormatting sqref="D10:J10">
    <cfRule type="expression" dxfId="25" priority="377" stopIfTrue="1">
      <formula>IF($D$9=$Q$9,TRUE)</formula>
    </cfRule>
    <cfRule type="expression" dxfId="24" priority="487" stopIfTrue="1">
      <formula>IF(AND($D$10="",$D$9=$R$9),TRUE)</formula>
    </cfRule>
  </conditionalFormatting>
  <conditionalFormatting sqref="D19:J19">
    <cfRule type="expression" dxfId="23" priority="11" stopIfTrue="1">
      <formula>IF($D$18="",TRUE)</formula>
    </cfRule>
  </conditionalFormatting>
  <conditionalFormatting sqref="D21:J21">
    <cfRule type="expression" dxfId="22" priority="5" stopIfTrue="1">
      <formula>IF($D$17="",TRUE)</formula>
    </cfRule>
  </conditionalFormatting>
  <conditionalFormatting sqref="D22:J22">
    <cfRule type="expression" dxfId="21" priority="6" stopIfTrue="1">
      <formula>IF($D$18="",TRUE)</formula>
    </cfRule>
  </conditionalFormatting>
  <conditionalFormatting sqref="G117:J117">
    <cfRule type="expression" dxfId="20" priority="3">
      <formula>IF(AND($D$71="Yes",$G$71=""),TRUE)</formula>
    </cfRule>
  </conditionalFormatting>
  <conditionalFormatting sqref="G133:J133">
    <cfRule type="expression" dxfId="19" priority="327" stopIfTrue="1">
      <formula>IF(AND($D$133="Yes, using other format (describe)",$G$133=""),TRUE)</formula>
    </cfRule>
  </conditionalFormatting>
  <conditionalFormatting sqref="G135:J135">
    <cfRule type="expression" dxfId="18" priority="324">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102:E111 D66:E75 D42:E51 D90:E99 D54:E63">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67" display="Instructions!A67"/>
    <hyperlink ref="H101:J101" location="'Smelter List'!A1" display="'Smelter List'!A1"/>
    <hyperlink ref="B138:J138" location="Checker!A1" display="Checker!A1"/>
    <hyperlink ref="D20" r:id="rId1"/>
    <hyperlink ref="D24" r:id="rId2"/>
    <hyperlink ref="G117" r:id="rId3" display="www.allsun.com.tw"/>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I2505"/>
  <sheetViews>
    <sheetView showGridLines="0" showZeros="0" zoomScaleNormal="100" workbookViewId="0">
      <selection activeCell="C24" sqref="C24"/>
    </sheetView>
  </sheetViews>
  <sheetFormatPr defaultColWidth="9" defaultRowHeight="12.6"/>
  <cols>
    <col min="1" max="1" width="13.7265625" style="170" customWidth="1"/>
    <col min="2" max="2" width="13.08984375" style="96" customWidth="1"/>
    <col min="3" max="3" width="40.453125" style="96" customWidth="1"/>
    <col min="4" max="4" width="30.7265625" style="96" customWidth="1"/>
    <col min="5" max="5" width="21" style="96" customWidth="1"/>
    <col min="6" max="7" width="14" style="96" customWidth="1"/>
    <col min="8" max="8" width="25" style="96" customWidth="1"/>
    <col min="9" max="9" width="24" style="96" customWidth="1"/>
    <col min="10" max="10" width="18.08984375" style="96" customWidth="1"/>
    <col min="11" max="11" width="27.08984375" style="96" customWidth="1"/>
    <col min="12" max="12" width="20.7265625" style="96" customWidth="1"/>
    <col min="13" max="13" width="35" style="96" customWidth="1"/>
    <col min="14" max="14" width="42" style="96" customWidth="1"/>
    <col min="15" max="15" width="32" style="96" customWidth="1"/>
    <col min="16" max="16" width="23" style="96" customWidth="1"/>
    <col min="17" max="17" width="43.453125" style="96" customWidth="1"/>
    <col min="18" max="18" width="7.26953125" style="96" hidden="1" customWidth="1"/>
    <col min="19" max="19" width="19" style="96" hidden="1" customWidth="1"/>
    <col min="20" max="20" width="13.08984375" style="96" hidden="1" customWidth="1"/>
    <col min="21" max="21" width="19.453125" style="96" hidden="1" customWidth="1"/>
    <col min="22" max="22" width="5.7265625" style="96" hidden="1" customWidth="1"/>
    <col min="23" max="23" width="14.453125" style="96" hidden="1" customWidth="1"/>
    <col min="24" max="24" width="27.26953125" style="96" hidden="1" customWidth="1"/>
    <col min="25" max="25" width="25.7265625" style="96" hidden="1" customWidth="1"/>
    <col min="26" max="26" width="22" style="96" hidden="1" customWidth="1"/>
    <col min="27" max="27" width="20.7265625" style="96" hidden="1" customWidth="1"/>
    <col min="28" max="28" width="20.08984375" style="315" hidden="1" customWidth="1"/>
    <col min="29" max="29" width="26.26953125" style="96" hidden="1" customWidth="1"/>
    <col min="30" max="30" width="23.26953125" style="96" hidden="1" customWidth="1"/>
    <col min="31" max="31" width="26" style="96" hidden="1" customWidth="1"/>
    <col min="32" max="32" width="30.08984375" style="96" hidden="1" customWidth="1"/>
    <col min="33" max="33" width="26" style="96" hidden="1" customWidth="1"/>
    <col min="34" max="34" width="21" style="96" hidden="1" customWidth="1"/>
    <col min="35" max="39" width="9" style="96" customWidth="1"/>
    <col min="40" max="16384" width="9" style="96"/>
  </cols>
  <sheetData>
    <row r="1" spans="1:34" s="16" customFormat="1" ht="13.8"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首先：</v>
      </c>
      <c r="C2" s="142"/>
      <c r="D2" s="142"/>
      <c r="E2" s="142"/>
      <c r="F2" s="161"/>
      <c r="G2" s="161"/>
      <c r="H2" s="161"/>
      <c r="I2" s="284"/>
      <c r="J2" s="466" t="str">
        <f ca="1">OFFSET(L!$C$1,MATCH("Smelter List"&amp;ADDRESS(ROW(),COLUMN(),4),L!$A:$A,0)-1,SL,,)</f>
        <v>链接至“RMAP 合规冶炼厂目录”</v>
      </c>
      <c r="K2" s="467"/>
      <c r="L2" s="467"/>
      <c r="M2" s="467"/>
      <c r="N2" s="467"/>
      <c r="O2" s="467"/>
      <c r="P2" s="162"/>
      <c r="Q2" s="163"/>
      <c r="R2" s="164"/>
      <c r="S2" s="164"/>
      <c r="T2" s="164"/>
      <c r="AB2" s="312"/>
      <c r="AH2" s="130" t="s">
        <v>25</v>
      </c>
    </row>
    <row r="3" spans="1:34" s="16" customFormat="1" ht="249.6" customHeight="1">
      <c r="A3" s="202"/>
      <c r="B3" s="468"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468"/>
      <c r="D3" s="468"/>
      <c r="E3" s="468"/>
      <c r="F3" s="165"/>
      <c r="G3" s="469" t="str">
        <f ca="1">OFFSET(L!$C$1,MATCH("General"&amp;"Cpy",L!$A:$A,0)-1,SL,,)</f>
        <v>© 2025 负责任矿物计划。保留所有权利。</v>
      </c>
      <c r="H3" s="470"/>
      <c r="I3" s="471"/>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冶炼厂识别号码输入列</v>
      </c>
      <c r="B4" s="128" t="str">
        <f ca="1">OFFSET(L!$C$1,MATCH("Smelter List"&amp;ADDRESS(ROW(),COLUMN(),4),L!$A:$A,0)-1,SL,,)</f>
        <v>金属 (*)</v>
      </c>
      <c r="C4" s="128" t="str">
        <f ca="1">OFFSET(L!$C$1,MATCH("Smelter List"&amp;ADDRESS(ROW(),COLUMN(),4),L!$A:$A,0)-1,SL,,)</f>
        <v>冶炼厂查找 (*)</v>
      </c>
      <c r="D4" s="128" t="str">
        <f ca="1">OFFSET(L!$C$1,MATCH("Smelter List"&amp;ADDRESS(ROW(),COLUMN(),4),L!$A:$A,0)-1,SL,,)</f>
        <v>冶炼厂名称 (*)</v>
      </c>
      <c r="E4" s="128" t="str">
        <f ca="1">OFFSET(L!$C$1,MATCH("Smelter List"&amp;ADDRESS(ROW(),COLUMN(),4),L!$A:$A,0)-1,SL,,)</f>
        <v>冶炼工厂地址（国家） (*)</v>
      </c>
      <c r="F4" s="128" t="str">
        <f ca="1">OFFSET(L!$C$1,MATCH("Smelter List"&amp;ADDRESS(ROW(),COLUMN(),4),L!$A:$A,0)-1,SL,,)</f>
        <v>冶炼厂识别</v>
      </c>
      <c r="G4" s="128" t="str">
        <f ca="1">OFFSET(L!$C$1,MATCH("Smelter List"&amp;ADDRESS(ROW(),COLUMN(),4),L!$A:$A,0)-1,SL,,)</f>
        <v>冶炼厂出处识别号</v>
      </c>
      <c r="H4" s="129" t="str">
        <f ca="1">OFFSET(L!$C$1,MATCH("Smelter List"&amp;ADDRESS(ROW(),COLUMN(),4),L!$A:$A,0)-1,SL,,)</f>
        <v>冶炼工厂地址（街道）</v>
      </c>
      <c r="I4" s="129" t="str">
        <f ca="1">OFFSET(L!$C$1,MATCH("Smelter List"&amp;ADDRESS(ROW(),COLUMN(),4),L!$A:$A,0)-1,SL,,)</f>
        <v>冶炼工厂地址（城市）</v>
      </c>
      <c r="J4" s="129" t="str">
        <f ca="1">OFFSET(L!$C$1,MATCH("Smelter List"&amp;ADDRESS(ROW(),COLUMN(),4),L!$A:$A,0)-1,SL,,)</f>
        <v>冶炼工厂地址（州/省）</v>
      </c>
      <c r="K4" s="129" t="str">
        <f ca="1">OFFSET(L!$C$1,MATCH("Smelter List"&amp;ADDRESS(ROW(),COLUMN(),4),L!$A:$A,0)-1,SL,,)</f>
        <v>冶炼厂联系名称</v>
      </c>
      <c r="L4" s="129" t="str">
        <f ca="1">OFFSET(L!$C$1,MATCH("Smelter List"&amp;ADDRESS(ROW(),COLUMN(),4),L!$A:$A,0)-1,SL,,)</f>
        <v>冶炼厂联系电邮地址</v>
      </c>
      <c r="M4" s="129" t="str">
        <f ca="1">OFFSET(L!$C$1,MATCH("Smelter List"&amp;ADDRESS(ROW(),COLUMN(),4),L!$A:$A,0)-1,SL,,)</f>
        <v>建议的后续步骤</v>
      </c>
      <c r="N4" s="129" t="str">
        <f ca="1">OFFSET(L!$C$1,MATCH("Smelter List"&amp;ADDRESS(ROW(),COLUMN(),4),L!$A:$A,0)-1,SL,,)</f>
        <v>填所有矿井名称，或如所用矿产来自回收料和报废料时请填“回收”或“报废”。</v>
      </c>
      <c r="O4" s="129" t="str">
        <f ca="1">OFFSET(L!$C$1,MATCH("Smelter List"&amp;ADDRESS(ROW(),COLUMN(),4),L!$A:$A,0)-1,SL,,)</f>
        <v>填所有矿井所在的国家名称，或如所用矿产来自回收料和报废料时请填“回收”或“报废”。</v>
      </c>
      <c r="P4" s="129" t="str">
        <f ca="1">OFFSET(L!$C$1,MATCH("Smelter List"&amp;ADDRESS(ROW(),COLUMN(),4),L!$A:$A,0)-1,SL,,)</f>
        <v>冶炼厂的被冶炼物料100%完全来自回收料或报废料吗？</v>
      </c>
      <c r="Q4" s="130" t="str">
        <f ca="1">OFFSET(L!$C$1,MATCH("Smelter List"&amp;ADDRESS(ROW(),COLUMN(),4),L!$A:$A,0)-1,SL,,)</f>
        <v>注释</v>
      </c>
      <c r="R4" s="128" t="s">
        <v>42</v>
      </c>
      <c r="S4" s="128" t="s">
        <v>43</v>
      </c>
      <c r="T4" s="128" t="s">
        <v>44</v>
      </c>
      <c r="U4" s="167"/>
      <c r="W4" s="140" t="s">
        <v>45</v>
      </c>
      <c r="X4" s="140" t="s">
        <v>46</v>
      </c>
      <c r="AB4" s="313"/>
      <c r="AH4" s="130" t="s">
        <v>26</v>
      </c>
    </row>
    <row r="5" spans="1:34" s="170" customFormat="1" ht="37.799999999999997">
      <c r="A5" s="198" t="s">
        <v>102</v>
      </c>
      <c r="B5" s="304" t="s">
        <v>40</v>
      </c>
      <c r="C5" s="152" t="s">
        <v>100</v>
      </c>
      <c r="D5" s="149" t="s">
        <v>20053</v>
      </c>
      <c r="E5" s="149" t="s">
        <v>101</v>
      </c>
      <c r="F5" s="149" t="s">
        <v>102</v>
      </c>
      <c r="G5" s="149" t="s">
        <v>12</v>
      </c>
      <c r="H5" s="206" t="s">
        <v>20054</v>
      </c>
      <c r="I5" s="207" t="s">
        <v>103</v>
      </c>
      <c r="J5" s="207" t="s">
        <v>104</v>
      </c>
      <c r="K5" s="150" t="s">
        <v>20055</v>
      </c>
      <c r="L5" s="150" t="s">
        <v>20056</v>
      </c>
      <c r="M5" s="150" t="s">
        <v>22</v>
      </c>
      <c r="N5" s="150" t="s">
        <v>20053</v>
      </c>
      <c r="O5" s="150" t="s">
        <v>101</v>
      </c>
      <c r="P5" s="209" t="s">
        <v>26</v>
      </c>
      <c r="Q5" s="151" t="s">
        <v>20058</v>
      </c>
      <c r="R5" s="149" t="str">
        <f ca="1">IF(ISERROR($V5),"",OFFSET('Smelter Look-up'!$C$4,$V5-4,0)&amp;"")</f>
        <v>Umicore Finland Oy</v>
      </c>
      <c r="S5" s="155" t="str">
        <f t="shared" ref="S5:S12" ca="1" si="0">IF(B5="","",IF(ISERROR(MATCH($E5,CL,0)),"Unknown",INDIRECT("'C'!$A$"&amp;MATCH($E5,CL,0)+1)))</f>
        <v>FI</v>
      </c>
      <c r="T5" s="155" t="str">
        <f ca="1">IF(B5="","",IF(ISERROR(MATCH($J5,SorP!$B$1:$B$6226,0)),"",INDIRECT("'SorP'!$A$"&amp;MATCH($S5&amp;$J5,SorP!C:C,0))))</f>
        <v>FI-07</v>
      </c>
      <c r="U5" s="168"/>
      <c r="V5" s="169">
        <f>IF(C5="",NA(),MATCH($B5&amp;$C5,'Smelter Look-up'!$J:$J,0))</f>
        <v>152</v>
      </c>
      <c r="X5" s="170">
        <f t="shared" ref="X5:X12" si="1">IF(AND(C5="Smelter not listed",OR(LEN(D5)=0,LEN(E5)=0)),1,0)</f>
        <v>0</v>
      </c>
      <c r="AB5" s="314" t="str">
        <f t="shared" ref="AB5:AB12" si="2">IF(C5="","",B5)</f>
        <v>Cobalt</v>
      </c>
    </row>
    <row r="6" spans="1:34" s="170" customFormat="1" ht="20.399999999999999">
      <c r="A6" s="198" t="s">
        <v>117</v>
      </c>
      <c r="B6" s="304" t="s">
        <v>18642</v>
      </c>
      <c r="C6" s="152" t="s">
        <v>308</v>
      </c>
      <c r="D6" s="149" t="s">
        <v>20059</v>
      </c>
      <c r="E6" s="149" t="s">
        <v>20060</v>
      </c>
      <c r="F6" s="149" t="s">
        <v>117</v>
      </c>
      <c r="G6" s="149" t="s">
        <v>12</v>
      </c>
      <c r="H6" s="206" t="s">
        <v>20061</v>
      </c>
      <c r="I6" s="207" t="s">
        <v>118</v>
      </c>
      <c r="J6" s="207" t="s">
        <v>16354</v>
      </c>
      <c r="K6" s="150" t="s">
        <v>20062</v>
      </c>
      <c r="L6" s="150" t="s">
        <v>20063</v>
      </c>
      <c r="M6" s="150" t="s">
        <v>20064</v>
      </c>
      <c r="N6" s="150" t="s">
        <v>20059</v>
      </c>
      <c r="O6" s="150" t="s">
        <v>20060</v>
      </c>
      <c r="P6" s="209" t="s">
        <v>26</v>
      </c>
      <c r="Q6" s="151" t="s">
        <v>20065</v>
      </c>
      <c r="R6" s="149" t="str">
        <f ca="1">IF(ISERROR($V6),"",OFFSET('Smelter Look-up'!$C$4,$V6-4,0)&amp;"")</f>
        <v/>
      </c>
      <c r="S6" s="155" t="str">
        <f t="shared" ca="1" si="0"/>
        <v>NO</v>
      </c>
      <c r="T6" s="155" t="str">
        <f ca="1">IF(B6="","",IF(ISERROR(MATCH($J6,SorP!$B$1:$B$6226,0)),"",INDIRECT("'SorP'!$A$"&amp;MATCH($S6&amp;$J6,SorP!C:C,0))))</f>
        <v>NO-42</v>
      </c>
      <c r="U6" s="168"/>
      <c r="V6" s="169">
        <f>IF(C6="",NA(),MATCH($B6&amp;$C6,'Smelter Look-up'!$J:$J,0))</f>
        <v>435</v>
      </c>
      <c r="X6" s="170">
        <f t="shared" si="1"/>
        <v>0</v>
      </c>
      <c r="AB6" s="314" t="str">
        <f t="shared" si="2"/>
        <v>Nickel</v>
      </c>
    </row>
    <row r="7" spans="1:34" s="170" customFormat="1" ht="88.2">
      <c r="A7" s="198" t="s">
        <v>20069</v>
      </c>
      <c r="B7" s="304" t="s">
        <v>18642</v>
      </c>
      <c r="C7" s="152" t="s">
        <v>308</v>
      </c>
      <c r="D7" s="149" t="s">
        <v>115</v>
      </c>
      <c r="E7" s="149" t="s">
        <v>116</v>
      </c>
      <c r="F7" s="149" t="s">
        <v>20069</v>
      </c>
      <c r="G7" s="149" t="s">
        <v>20070</v>
      </c>
      <c r="H7" s="206" t="s">
        <v>20071</v>
      </c>
      <c r="I7" s="207" t="s">
        <v>118</v>
      </c>
      <c r="J7" s="207" t="s">
        <v>16354</v>
      </c>
      <c r="K7" s="150" t="s">
        <v>20072</v>
      </c>
      <c r="L7" s="150" t="s">
        <v>20073</v>
      </c>
      <c r="M7" s="150"/>
      <c r="N7" s="150"/>
      <c r="O7" s="150"/>
      <c r="P7" s="209"/>
      <c r="Q7" s="151" t="s">
        <v>20074</v>
      </c>
      <c r="R7" s="149" t="str">
        <f ca="1">IF(ISERROR($V7),"",OFFSET('Smelter Look-up'!$C$4,$V7-4,0)&amp;"")</f>
        <v/>
      </c>
      <c r="S7" s="155" t="str">
        <f t="shared" ca="1" si="0"/>
        <v>NO</v>
      </c>
      <c r="T7" s="155" t="str">
        <f ca="1">IF(B7="","",IF(ISERROR(MATCH($J7,SorP!$B$1:$B$6226,0)),"",INDIRECT("'SorP'!$A$"&amp;MATCH($S7&amp;$J7,SorP!C:C,0))))</f>
        <v>NO-42</v>
      </c>
      <c r="U7" s="168"/>
      <c r="V7" s="169">
        <f>IF(C7="",NA(),MATCH($B7&amp;$C7,'Smelter Look-up'!$J:$J,0))</f>
        <v>435</v>
      </c>
      <c r="X7" s="170">
        <f t="shared" si="1"/>
        <v>0</v>
      </c>
      <c r="AB7" s="314" t="str">
        <f t="shared" si="2"/>
        <v>Nickel</v>
      </c>
    </row>
    <row r="8" spans="1:34" s="170" customFormat="1" ht="20.399999999999999">
      <c r="A8" s="198" t="s">
        <v>20075</v>
      </c>
      <c r="B8" s="304" t="s">
        <v>18642</v>
      </c>
      <c r="C8" s="152" t="e">
        <v>#N/A</v>
      </c>
      <c r="D8" s="149" t="s">
        <v>20076</v>
      </c>
      <c r="E8" s="149" t="s">
        <v>116</v>
      </c>
      <c r="F8" s="149" t="s">
        <v>20075</v>
      </c>
      <c r="G8" s="149" t="e">
        <v>#N/A</v>
      </c>
      <c r="H8" s="206" t="s">
        <v>20077</v>
      </c>
      <c r="I8" s="207" t="s">
        <v>20078</v>
      </c>
      <c r="J8" s="207" t="s">
        <v>19143</v>
      </c>
      <c r="K8" s="150">
        <v>4738101010</v>
      </c>
      <c r="L8" s="150" t="s">
        <v>20079</v>
      </c>
      <c r="M8" s="150"/>
      <c r="N8" s="150" t="s">
        <v>20076</v>
      </c>
      <c r="O8" s="150" t="s">
        <v>116</v>
      </c>
      <c r="P8" s="209" t="s">
        <v>22</v>
      </c>
      <c r="Q8" s="151"/>
      <c r="R8" s="149" t="str">
        <f ca="1">IF(ISERROR($V8),"",OFFSET('Smelter Look-up'!$C$4,$V8-4,0)&amp;"")</f>
        <v/>
      </c>
      <c r="S8" s="155" t="str">
        <f t="shared" ca="1" si="0"/>
        <v>NO</v>
      </c>
      <c r="T8" s="155" t="str">
        <f ca="1">IF(B8="","",IF(ISERROR(MATCH($J8,SorP!$B$1:$B$6226,0)),"",INDIRECT("'SorP'!$A$"&amp;MATCH($S8&amp;$J8,SorP!C:C,0))))</f>
        <v/>
      </c>
      <c r="U8" s="168"/>
      <c r="V8" s="169" t="e">
        <f>IF(C8="",NA(),MATCH($B8&amp;$C8,'Smelter Look-up'!$J:$J,0))</f>
        <v>#N/A</v>
      </c>
      <c r="X8" s="170" t="e">
        <f t="shared" si="1"/>
        <v>#N/A</v>
      </c>
      <c r="AB8" s="314" t="e">
        <f t="shared" si="2"/>
        <v>#N/A</v>
      </c>
    </row>
    <row r="9" spans="1:34" s="170" customFormat="1" ht="100.8">
      <c r="A9" s="198" t="s">
        <v>18901</v>
      </c>
      <c r="B9" s="304" t="s">
        <v>18642</v>
      </c>
      <c r="C9" s="152" t="s">
        <v>12059</v>
      </c>
      <c r="D9" s="149" t="s">
        <v>20106</v>
      </c>
      <c r="E9" s="149" t="s">
        <v>133</v>
      </c>
      <c r="F9" s="149" t="s">
        <v>18901</v>
      </c>
      <c r="G9" s="149" t="s">
        <v>12</v>
      </c>
      <c r="H9" s="206">
        <v>0</v>
      </c>
      <c r="I9" s="207" t="s">
        <v>240</v>
      </c>
      <c r="J9" s="207" t="s">
        <v>241</v>
      </c>
      <c r="K9" s="150"/>
      <c r="L9" s="150"/>
      <c r="M9" s="150"/>
      <c r="N9" s="150"/>
      <c r="O9" s="150"/>
      <c r="P9" s="209" t="s">
        <v>22</v>
      </c>
      <c r="Q9" s="151"/>
      <c r="R9" s="149" t="str">
        <f ca="1">IF(ISERROR($V9),"",OFFSET('Smelter Look-up'!$C$4,$V9-4,0)&amp;"")</f>
        <v>Niihama Nickel Refinery, Sumitomo Metal Mining</v>
      </c>
      <c r="S9" s="155" t="str">
        <f t="shared" ca="1" si="0"/>
        <v>JP</v>
      </c>
      <c r="T9" s="155" t="str">
        <f ca="1">IF(B9="","",IF(ISERROR(MATCH($J9,SorP!$B$1:$B$6226,0)),"",INDIRECT("'SorP'!$A$"&amp;MATCH($S9&amp;$J9,SorP!C:C,0))))</f>
        <v>JP-38</v>
      </c>
      <c r="U9" s="168"/>
      <c r="V9" s="169">
        <f>IF(C9="",NA(),MATCH($B9&amp;$C9,'Smelter Look-up'!$J:$J,0))</f>
        <v>415</v>
      </c>
      <c r="X9" s="170">
        <f t="shared" si="1"/>
        <v>0</v>
      </c>
      <c r="AB9" s="314" t="str">
        <f t="shared" si="2"/>
        <v>Nickel</v>
      </c>
    </row>
    <row r="10" spans="1:34" s="170" customFormat="1" ht="20.399999999999999">
      <c r="A10" s="198" t="s">
        <v>18696</v>
      </c>
      <c r="B10" s="304" t="s">
        <v>18642</v>
      </c>
      <c r="C10" s="152" t="s">
        <v>115</v>
      </c>
      <c r="D10" s="149" t="s">
        <v>115</v>
      </c>
      <c r="E10" s="149" t="s">
        <v>116</v>
      </c>
      <c r="F10" s="149" t="s">
        <v>18696</v>
      </c>
      <c r="G10" s="149" t="s">
        <v>12</v>
      </c>
      <c r="H10" s="206" t="s">
        <v>20107</v>
      </c>
      <c r="I10" s="207" t="s">
        <v>20108</v>
      </c>
      <c r="J10" s="207" t="s">
        <v>116</v>
      </c>
      <c r="K10" s="150" t="s">
        <v>20109</v>
      </c>
      <c r="L10" s="150" t="s">
        <v>20110</v>
      </c>
      <c r="M10" s="150"/>
      <c r="N10" s="150"/>
      <c r="O10" s="150"/>
      <c r="P10" s="209" t="s">
        <v>25</v>
      </c>
      <c r="Q10" s="151"/>
      <c r="R10" s="149" t="str">
        <f ca="1">IF(ISERROR($V10),"",OFFSET('Smelter Look-up'!$C$4,$V10-4,0)&amp;"")</f>
        <v/>
      </c>
      <c r="S10" s="155" t="str">
        <f t="shared" ca="1" si="0"/>
        <v>NO</v>
      </c>
      <c r="T10" s="155" t="str">
        <f ca="1">IF(B10="","",IF(ISERROR(MATCH($J10,SorP!$B$1:$B$6226,0)),"",INDIRECT("'SorP'!$A$"&amp;MATCH($S10&amp;$J10,SorP!C:C,0))))</f>
        <v/>
      </c>
      <c r="U10" s="168"/>
      <c r="V10" s="169" t="e">
        <f>IF(C10="",NA(),MATCH($B10&amp;$C10,'Smelter Look-up'!$J:$J,0))</f>
        <v>#N/A</v>
      </c>
      <c r="X10" s="170">
        <f t="shared" si="1"/>
        <v>0</v>
      </c>
      <c r="AB10" s="314" t="str">
        <f t="shared" si="2"/>
        <v>Nickel</v>
      </c>
    </row>
    <row r="11" spans="1:34" s="170" customFormat="1" ht="50.4">
      <c r="A11" s="199" t="s">
        <v>20116</v>
      </c>
      <c r="B11" s="304" t="s">
        <v>18642</v>
      </c>
      <c r="C11" s="152" t="s">
        <v>18908</v>
      </c>
      <c r="D11" s="149" t="s">
        <v>18908</v>
      </c>
      <c r="E11" s="149" t="s">
        <v>253</v>
      </c>
      <c r="F11" s="149" t="s">
        <v>18909</v>
      </c>
      <c r="G11" s="149" t="s">
        <v>12</v>
      </c>
      <c r="H11" s="206">
        <v>0</v>
      </c>
      <c r="I11" s="207" t="s">
        <v>12279</v>
      </c>
      <c r="J11" s="207" t="s">
        <v>5423</v>
      </c>
      <c r="K11" s="150" t="s">
        <v>20117</v>
      </c>
      <c r="L11" s="150" t="s">
        <v>20118</v>
      </c>
      <c r="M11" s="150"/>
      <c r="N11" s="150" t="s">
        <v>18908</v>
      </c>
      <c r="O11" s="150" t="s">
        <v>253</v>
      </c>
      <c r="P11" s="209" t="s">
        <v>22</v>
      </c>
      <c r="Q11" s="151"/>
      <c r="R11" s="149" t="str">
        <f ca="1">IF(ISERROR($V11),"",OFFSET('Smelter Look-up'!$C$4,$V11-4,0)&amp;"")</f>
        <v>PT HUAYUE NICKEL COBALT</v>
      </c>
      <c r="S11" s="155" t="str">
        <f t="shared" ca="1" si="0"/>
        <v>ID</v>
      </c>
      <c r="T11" s="155" t="str">
        <f ca="1">IF(B11="","",IF(ISERROR(MATCH($J11,SorP!$B$1:$B$6226,0)),"",INDIRECT("'SorP'!$A$"&amp;MATCH($S11&amp;$J11,SorP!C:C,0))))</f>
        <v>ID-ST</v>
      </c>
      <c r="U11" s="168"/>
      <c r="V11" s="169">
        <f>IF(C11="",NA(),MATCH($B11&amp;$C11,'Smelter Look-up'!$J:$J,0))</f>
        <v>422</v>
      </c>
      <c r="X11" s="170">
        <f t="shared" si="1"/>
        <v>0</v>
      </c>
      <c r="AB11" s="314" t="str">
        <f t="shared" si="2"/>
        <v>Nickel</v>
      </c>
    </row>
    <row r="12" spans="1:34" s="170" customFormat="1" ht="25.2">
      <c r="A12" s="198" t="s">
        <v>18903</v>
      </c>
      <c r="B12" s="304" t="s">
        <v>18642</v>
      </c>
      <c r="C12" s="152" t="s">
        <v>20120</v>
      </c>
      <c r="D12" s="149" t="s">
        <v>20121</v>
      </c>
      <c r="E12" s="149" t="s">
        <v>116</v>
      </c>
      <c r="F12" s="149" t="s">
        <v>18903</v>
      </c>
      <c r="G12" s="149" t="s">
        <v>12</v>
      </c>
      <c r="H12" s="206" t="s">
        <v>20122</v>
      </c>
      <c r="I12" s="207" t="s">
        <v>116</v>
      </c>
      <c r="J12" s="207" t="s">
        <v>116</v>
      </c>
      <c r="K12" s="150" t="s">
        <v>20123</v>
      </c>
      <c r="L12" s="150" t="s">
        <v>20124</v>
      </c>
      <c r="M12" s="150"/>
      <c r="N12" s="150" t="s">
        <v>1627</v>
      </c>
      <c r="O12" s="150" t="s">
        <v>1627</v>
      </c>
      <c r="P12" s="209" t="s">
        <v>22</v>
      </c>
      <c r="Q12" s="151"/>
      <c r="R12" s="149" t="str">
        <f ca="1">IF(ISERROR($V12),"",OFFSET('Smelter Look-up'!$C$4,$V12-4,0)&amp;"")</f>
        <v/>
      </c>
      <c r="S12" s="155" t="str">
        <f t="shared" ca="1" si="0"/>
        <v>NO</v>
      </c>
      <c r="T12" s="155" t="str">
        <f ca="1">IF(B12="","",IF(ISERROR(MATCH($J12,SorP!$B$1:$B$6226,0)),"",INDIRECT("'SorP'!$A$"&amp;MATCH($S12&amp;$J12,SorP!C:C,0))))</f>
        <v/>
      </c>
      <c r="U12" s="168"/>
      <c r="V12" s="169" t="e">
        <f>IF(C12="",NA(),MATCH($B12&amp;$C12,'Smelter Look-up'!$J:$J,0))</f>
        <v>#N/A</v>
      </c>
      <c r="X12" s="170">
        <f t="shared" si="1"/>
        <v>0</v>
      </c>
      <c r="AB12" s="314" t="str">
        <f t="shared" si="2"/>
        <v>Nickel</v>
      </c>
    </row>
    <row r="13" spans="1:34" s="170" customFormat="1" ht="113.4">
      <c r="A13" s="198" t="s">
        <v>18880</v>
      </c>
      <c r="B13" s="304" t="s">
        <v>18642</v>
      </c>
      <c r="C13" s="152" t="s">
        <v>12250</v>
      </c>
      <c r="D13" s="149" t="s">
        <v>20137</v>
      </c>
      <c r="E13" s="149" t="s">
        <v>20132</v>
      </c>
      <c r="F13" s="149" t="s">
        <v>18880</v>
      </c>
      <c r="G13" s="149" t="s">
        <v>12</v>
      </c>
      <c r="H13" s="206" t="s">
        <v>20138</v>
      </c>
      <c r="I13" s="207" t="s">
        <v>20139</v>
      </c>
      <c r="J13" s="207" t="s">
        <v>20140</v>
      </c>
      <c r="K13" s="150" t="s">
        <v>20141</v>
      </c>
      <c r="L13" s="150"/>
      <c r="M13" s="150"/>
      <c r="N13" s="150"/>
      <c r="O13" s="150"/>
      <c r="P13" s="209"/>
      <c r="Q13" s="151"/>
      <c r="R13" s="149" t="str">
        <f ca="1">IF(ISERROR($V13),"",OFFSET('Smelter Look-up'!$C$4,$V13-4,0)&amp;"")</f>
        <v>Guangxi CNGR New Energy Science &amp; Technology Co., Ltd.</v>
      </c>
      <c r="S13" s="155" t="str">
        <f t="shared" ref="S13:S63" ca="1" si="3">IF(B13="","",IF(ISERROR(MATCH($E13,CL,0)),"Unknown",INDIRECT("'C'!$A$"&amp;MATCH($E13,CL,0)+1)))</f>
        <v>CN</v>
      </c>
      <c r="T13" s="155" t="str">
        <f ca="1">IF(B13="","",IF(ISERROR(MATCH($J13,SorP!$B$1:$B$6226,0)),"",INDIRECT("'SorP'!$A$"&amp;MATCH($S13&amp;$J13,SorP!C:C,0))))</f>
        <v/>
      </c>
      <c r="U13" s="168"/>
      <c r="V13" s="169">
        <f>IF(C13="",NA(),MATCH($B13&amp;$C13,'Smelter Look-up'!$J:$J,0))</f>
        <v>387</v>
      </c>
      <c r="X13" s="170">
        <f t="shared" ref="X13:X62" si="4">IF(AND(C13="Smelter not listed",OR(LEN(D13)=0,LEN(E13)=0)),1,0)</f>
        <v>0</v>
      </c>
      <c r="AB13" s="314" t="str">
        <f t="shared" ref="AB13:AB69" si="5">IF(C13="","",B13)</f>
        <v>Nickel</v>
      </c>
    </row>
    <row r="14" spans="1:34" s="170" customFormat="1" ht="25.2" customHeight="1">
      <c r="A14" s="199" t="s">
        <v>18878</v>
      </c>
      <c r="B14" s="304" t="s">
        <v>18642</v>
      </c>
      <c r="C14" s="152" t="s">
        <v>12249</v>
      </c>
      <c r="D14" s="387" t="s">
        <v>12249</v>
      </c>
      <c r="E14" s="149" t="s">
        <v>65</v>
      </c>
      <c r="F14" s="149" t="s">
        <v>18878</v>
      </c>
      <c r="G14" s="149" t="s">
        <v>12</v>
      </c>
      <c r="H14" s="206">
        <v>0</v>
      </c>
      <c r="I14" s="207" t="s">
        <v>12050</v>
      </c>
      <c r="J14" s="207" t="s">
        <v>122</v>
      </c>
      <c r="K14" s="150" t="s">
        <v>20148</v>
      </c>
      <c r="L14" s="150" t="s">
        <v>20149</v>
      </c>
      <c r="M14" s="150"/>
      <c r="N14" s="150" t="s">
        <v>20150</v>
      </c>
      <c r="O14" s="150" t="s">
        <v>65</v>
      </c>
      <c r="P14" s="209" t="s">
        <v>22</v>
      </c>
      <c r="Q14" s="151"/>
      <c r="R14" s="149" t="str">
        <f ca="1">IF(ISERROR($V14),"",OFFSET('Smelter Look-up'!$C$4,$V14-4,0)&amp;"")</f>
        <v>Guangdong Fangyuan New Materials Group Co., Ltd.</v>
      </c>
      <c r="S14" s="155" t="str">
        <f t="shared" ca="1" si="3"/>
        <v>CN</v>
      </c>
      <c r="T14" s="155" t="str">
        <f ca="1">IF(B14="","",IF(ISERROR(MATCH($J14,SorP!$B$1:$B$6226,0)),"",INDIRECT("'SorP'!$A$"&amp;MATCH($S14&amp;$J14,SorP!C:C,0))))</f>
        <v>CN-GD</v>
      </c>
      <c r="U14" s="168"/>
      <c r="V14" s="169">
        <f>IF(C14="",NA(),MATCH($B14&amp;$C14,'Smelter Look-up'!$J:$J,0))</f>
        <v>385</v>
      </c>
      <c r="X14" s="170">
        <f t="shared" si="4"/>
        <v>0</v>
      </c>
      <c r="AB14" s="314" t="str">
        <f t="shared" si="5"/>
        <v>Nickel</v>
      </c>
    </row>
    <row r="15" spans="1:34" s="170" customFormat="1" ht="25.2">
      <c r="A15" s="199" t="s">
        <v>20088</v>
      </c>
      <c r="B15" s="304" t="s">
        <v>18641</v>
      </c>
      <c r="C15" s="152" t="s">
        <v>20086</v>
      </c>
      <c r="D15" s="149" t="s">
        <v>20086</v>
      </c>
      <c r="E15" s="149" t="s">
        <v>133</v>
      </c>
      <c r="F15" s="149" t="s">
        <v>20087</v>
      </c>
      <c r="G15" s="149" t="s">
        <v>20088</v>
      </c>
      <c r="H15" s="206" t="s">
        <v>20089</v>
      </c>
      <c r="I15" s="207" t="s">
        <v>19196</v>
      </c>
      <c r="J15" s="207" t="s">
        <v>6108</v>
      </c>
      <c r="K15" s="150" t="s">
        <v>20090</v>
      </c>
      <c r="L15" s="150" t="s">
        <v>20091</v>
      </c>
      <c r="M15" s="150"/>
      <c r="N15" s="150" t="s">
        <v>20092</v>
      </c>
      <c r="O15" s="150" t="s">
        <v>20093</v>
      </c>
      <c r="P15" s="209" t="s">
        <v>22</v>
      </c>
      <c r="Q15" s="151"/>
      <c r="R15" s="149" t="str">
        <f ca="1">IF(ISERROR($V15),"",OFFSET('Smelter Look-up'!$C$4,$V15-4,0)&amp;"")</f>
        <v/>
      </c>
      <c r="S15" s="155" t="str">
        <f t="shared" ca="1" si="3"/>
        <v>JP</v>
      </c>
      <c r="T15" s="155" t="str">
        <f ca="1">IF(B15="","",IF(ISERROR(MATCH($J15,SorP!$B$1:$B$6226,0)),"",INDIRECT("'SorP'!$A$"&amp;MATCH($S15&amp;$J15,SorP!C:C,0))))</f>
        <v>JP-44</v>
      </c>
      <c r="U15" s="168"/>
      <c r="V15" s="169" t="e">
        <f>IF(C15="",NA(),MATCH($B15&amp;$C15,'Smelter Look-up'!$J:$J,0))</f>
        <v>#N/A</v>
      </c>
      <c r="X15" s="170">
        <f t="shared" si="4"/>
        <v>0</v>
      </c>
      <c r="AB15" s="314" t="str">
        <f t="shared" si="5"/>
        <v>Copper</v>
      </c>
    </row>
    <row r="16" spans="1:34" s="170" customFormat="1" ht="20.399999999999999" customHeight="1">
      <c r="A16" s="198" t="s">
        <v>18703</v>
      </c>
      <c r="B16" s="304" t="s">
        <v>18641</v>
      </c>
      <c r="C16" s="152" t="s">
        <v>18702</v>
      </c>
      <c r="D16" s="387" t="s">
        <v>18702</v>
      </c>
      <c r="E16" s="149" t="s">
        <v>133</v>
      </c>
      <c r="F16" s="149" t="s">
        <v>18703</v>
      </c>
      <c r="G16" s="149" t="s">
        <v>12</v>
      </c>
      <c r="H16" s="206">
        <v>0</v>
      </c>
      <c r="I16" s="207" t="s">
        <v>19276</v>
      </c>
      <c r="J16" s="207" t="s">
        <v>6019</v>
      </c>
      <c r="K16" s="150"/>
      <c r="L16" s="150"/>
      <c r="M16" s="150"/>
      <c r="N16" s="150"/>
      <c r="O16" s="150"/>
      <c r="P16" s="209"/>
      <c r="Q16" s="151"/>
      <c r="R16" s="149" t="str">
        <f ca="1">IF(ISERROR($V16),"",OFFSET('Smelter Look-up'!$C$4,$V16-4,0)&amp;"")</f>
        <v>JX Nippon Mining &amp; Metals Co., Ltd. Hitachi</v>
      </c>
      <c r="S16" s="155" t="str">
        <f t="shared" ca="1" si="3"/>
        <v>JP</v>
      </c>
      <c r="T16" s="155" t="str">
        <f ca="1">IF(B16="","",IF(ISERROR(MATCH($J16,SorP!$B$1:$B$6226,0)),"",INDIRECT("'SorP'!$A$"&amp;MATCH($S16&amp;$J16,SorP!C:C,0))))</f>
        <v>JP-08</v>
      </c>
      <c r="U16" s="168"/>
      <c r="V16" s="169">
        <f>IF(C16="",NA(),MATCH($B16&amp;$C16,'Smelter Look-up'!$J:$J,0))</f>
        <v>211</v>
      </c>
      <c r="X16" s="170">
        <f t="shared" si="4"/>
        <v>0</v>
      </c>
      <c r="AB16" s="314" t="str">
        <f t="shared" si="5"/>
        <v>Copper</v>
      </c>
    </row>
    <row r="17" spans="1:28" s="170" customFormat="1" ht="25.2">
      <c r="A17" s="198" t="s">
        <v>18725</v>
      </c>
      <c r="B17" s="304" t="s">
        <v>18641</v>
      </c>
      <c r="C17" s="152" t="s">
        <v>18724</v>
      </c>
      <c r="D17" s="149" t="s">
        <v>20103</v>
      </c>
      <c r="E17" s="149" t="s">
        <v>81</v>
      </c>
      <c r="F17" s="149" t="s">
        <v>18725</v>
      </c>
      <c r="G17" s="149" t="s">
        <v>12</v>
      </c>
      <c r="H17" s="206">
        <v>0</v>
      </c>
      <c r="I17" s="207" t="s">
        <v>19195</v>
      </c>
      <c r="J17" s="207" t="s">
        <v>6418</v>
      </c>
      <c r="K17" s="150" t="s">
        <v>20104</v>
      </c>
      <c r="L17" s="150" t="s">
        <v>20105</v>
      </c>
      <c r="M17" s="150"/>
      <c r="N17" s="150"/>
      <c r="O17" s="150"/>
      <c r="P17" s="209" t="s">
        <v>22</v>
      </c>
      <c r="Q17" s="151"/>
      <c r="R17" s="149" t="str">
        <f ca="1">IF(ISERROR($V17),"",OFFSET('Smelter Look-up'!$C$4,$V17-4,0)&amp;"")</f>
        <v>LS MnM Inc.</v>
      </c>
      <c r="S17" s="155" t="str">
        <f t="shared" ca="1" si="3"/>
        <v>KR</v>
      </c>
      <c r="T17" s="155" t="str">
        <f ca="1">IF(B17="","",IF(ISERROR(MATCH($J17,SorP!$B$1:$B$6226,0)),"",INDIRECT("'SorP'!$A$"&amp;MATCH($S17&amp;$J17,SorP!C:C,0))))</f>
        <v>KR-31</v>
      </c>
      <c r="U17" s="168"/>
      <c r="V17" s="169">
        <f>IF(C17="",NA(),MATCH($B17&amp;$C17,'Smelter Look-up'!$J:$J,0))</f>
        <v>228</v>
      </c>
      <c r="X17" s="170">
        <f t="shared" si="4"/>
        <v>0</v>
      </c>
      <c r="AB17" s="314" t="str">
        <f t="shared" si="5"/>
        <v>Copper</v>
      </c>
    </row>
    <row r="18" spans="1:28" s="170" customFormat="1" ht="20.399999999999999">
      <c r="A18" s="198" t="s">
        <v>20111</v>
      </c>
      <c r="B18" s="304" t="s">
        <v>18641</v>
      </c>
      <c r="C18" s="152" t="s">
        <v>20112</v>
      </c>
      <c r="D18" s="149" t="s">
        <v>20112</v>
      </c>
      <c r="E18" s="149" t="s">
        <v>65</v>
      </c>
      <c r="F18" s="149" t="s">
        <v>20111</v>
      </c>
      <c r="G18" s="149" t="s">
        <v>12</v>
      </c>
      <c r="H18" s="206" t="s">
        <v>20113</v>
      </c>
      <c r="I18" s="207" t="s">
        <v>20114</v>
      </c>
      <c r="J18" s="207" t="s">
        <v>20115</v>
      </c>
      <c r="K18" s="150" t="s">
        <v>20109</v>
      </c>
      <c r="L18" s="150" t="s">
        <v>20110</v>
      </c>
      <c r="M18" s="150"/>
      <c r="N18" s="150"/>
      <c r="O18" s="150"/>
      <c r="P18" s="209" t="s">
        <v>25</v>
      </c>
      <c r="Q18" s="151"/>
      <c r="R18" s="149" t="str">
        <f ca="1">IF(ISERROR($V18),"",OFFSET('Smelter Look-up'!$C$4,$V18-4,0)&amp;"")</f>
        <v/>
      </c>
      <c r="S18" s="155" t="str">
        <f t="shared" ca="1" si="3"/>
        <v>CN</v>
      </c>
      <c r="T18" s="155" t="str">
        <f ca="1">IF(B18="","",IF(ISERROR(MATCH($J18,SorP!$B$1:$B$6226,0)),"",INDIRECT("'SorP'!$A$"&amp;MATCH($S18&amp;$J18,SorP!C:C,0))))</f>
        <v/>
      </c>
      <c r="U18" s="168"/>
      <c r="V18" s="169" t="e">
        <f>IF(C18="",NA(),MATCH($B18&amp;$C18,'Smelter Look-up'!$J:$J,0))</f>
        <v>#N/A</v>
      </c>
      <c r="X18" s="170">
        <f t="shared" si="4"/>
        <v>0</v>
      </c>
      <c r="AB18" s="314" t="str">
        <f t="shared" si="5"/>
        <v>Copper</v>
      </c>
    </row>
    <row r="19" spans="1:28" s="170" customFormat="1" ht="25.2">
      <c r="A19" s="198" t="s">
        <v>20119</v>
      </c>
      <c r="B19" s="304" t="s">
        <v>18641</v>
      </c>
      <c r="C19" s="152" t="s">
        <v>12195</v>
      </c>
      <c r="D19" s="149" t="s">
        <v>12195</v>
      </c>
      <c r="E19" s="149" t="s">
        <v>1746</v>
      </c>
      <c r="F19" s="149" t="s">
        <v>18692</v>
      </c>
      <c r="G19" s="149" t="s">
        <v>12</v>
      </c>
      <c r="H19" s="206">
        <v>0</v>
      </c>
      <c r="I19" s="207" t="s">
        <v>10986</v>
      </c>
      <c r="J19" s="207" t="s">
        <v>10986</v>
      </c>
      <c r="K19" s="150" t="s">
        <v>20117</v>
      </c>
      <c r="L19" s="150" t="s">
        <v>20118</v>
      </c>
      <c r="M19" s="150"/>
      <c r="N19" s="150" t="s">
        <v>12195</v>
      </c>
      <c r="O19" s="150" t="s">
        <v>1746</v>
      </c>
      <c r="P19" s="209" t="s">
        <v>22</v>
      </c>
      <c r="Q19" s="151"/>
      <c r="R19" s="149" t="str">
        <f ca="1">IF(ISERROR($V19),"",OFFSET('Smelter Look-up'!$C$4,$V19-4,0)&amp;"")</f>
        <v>Eti Bakir A.S</v>
      </c>
      <c r="S19" s="155" t="str">
        <f t="shared" ca="1" si="3"/>
        <v>TR</v>
      </c>
      <c r="T19" s="155" t="str">
        <f ca="1">IF(B19="","",IF(ISERROR(MATCH($J19,SorP!$B$1:$B$6226,0)),"",INDIRECT("'SorP'!$A$"&amp;MATCH($S19&amp;$J19,SorP!C:C,0))))</f>
        <v>TR-47</v>
      </c>
      <c r="U19" s="168"/>
      <c r="V19" s="169">
        <f>IF(C19="",NA(),MATCH($B19&amp;$C19,'Smelter Look-up'!$J:$J,0))</f>
        <v>199</v>
      </c>
      <c r="X19" s="170">
        <f t="shared" si="4"/>
        <v>0</v>
      </c>
      <c r="AB19" s="314" t="str">
        <f t="shared" si="5"/>
        <v>Copper</v>
      </c>
    </row>
    <row r="20" spans="1:28" s="170" customFormat="1" ht="37.799999999999997">
      <c r="A20" s="199" t="s">
        <v>20125</v>
      </c>
      <c r="B20" s="304" t="s">
        <v>18641</v>
      </c>
      <c r="C20" s="152" t="s">
        <v>20126</v>
      </c>
      <c r="D20" s="149" t="s">
        <v>20126</v>
      </c>
      <c r="E20" s="149" t="s">
        <v>65</v>
      </c>
      <c r="F20" s="149" t="s">
        <v>20125</v>
      </c>
      <c r="G20" s="149" t="s">
        <v>12</v>
      </c>
      <c r="H20" s="206" t="s">
        <v>20127</v>
      </c>
      <c r="I20" s="207" t="s">
        <v>20128</v>
      </c>
      <c r="J20" s="207" t="s">
        <v>20115</v>
      </c>
      <c r="K20" s="150" t="s">
        <v>20129</v>
      </c>
      <c r="L20" s="150" t="s">
        <v>20130</v>
      </c>
      <c r="M20" s="150"/>
      <c r="N20" s="150" t="s">
        <v>1627</v>
      </c>
      <c r="O20" s="150" t="s">
        <v>1627</v>
      </c>
      <c r="P20" s="209" t="s">
        <v>22</v>
      </c>
      <c r="Q20" s="151"/>
      <c r="R20" s="149" t="str">
        <f ca="1">IF(ISERROR($V20),"",OFFSET('Smelter Look-up'!$C$4,$V20-4,0)&amp;"")</f>
        <v/>
      </c>
      <c r="S20" s="155" t="str">
        <f t="shared" ca="1" si="3"/>
        <v>CN</v>
      </c>
      <c r="T20" s="155" t="str">
        <f ca="1">IF(B20="","",IF(ISERROR(MATCH($J20,SorP!$B$1:$B$6226,0)),"",INDIRECT("'SorP'!$A$"&amp;MATCH($S20&amp;$J20,SorP!C:C,0))))</f>
        <v/>
      </c>
      <c r="U20" s="168"/>
      <c r="V20" s="169" t="e">
        <f>IF(C20="",NA(),MATCH($B20&amp;$C20,'Smelter Look-up'!$J:$J,0))</f>
        <v>#N/A</v>
      </c>
      <c r="X20" s="170">
        <f t="shared" si="4"/>
        <v>0</v>
      </c>
      <c r="AB20" s="314" t="str">
        <f t="shared" si="5"/>
        <v>Copper</v>
      </c>
    </row>
    <row r="21" spans="1:28" s="170" customFormat="1" ht="25.2">
      <c r="A21" s="198"/>
      <c r="B21" s="304" t="s">
        <v>18641</v>
      </c>
      <c r="C21" s="152" t="s">
        <v>19143</v>
      </c>
      <c r="D21" s="149" t="s">
        <v>20131</v>
      </c>
      <c r="E21" s="149" t="s">
        <v>20132</v>
      </c>
      <c r="F21" s="149"/>
      <c r="G21" s="149"/>
      <c r="H21" s="206" t="s">
        <v>20133</v>
      </c>
      <c r="I21" s="207" t="s">
        <v>20134</v>
      </c>
      <c r="J21" s="207" t="s">
        <v>20135</v>
      </c>
      <c r="K21" s="150" t="s">
        <v>20136</v>
      </c>
      <c r="L21" s="150"/>
      <c r="M21" s="150"/>
      <c r="N21" s="150"/>
      <c r="O21" s="150"/>
      <c r="P21" s="209"/>
      <c r="Q21" s="151"/>
      <c r="R21" s="149" t="str">
        <f ca="1">IF(ISERROR($V21),"",OFFSET('Smelter Look-up'!$C$4,$V21-4,0)&amp;"")</f>
        <v/>
      </c>
      <c r="S21" s="155" t="str">
        <f t="shared" ca="1" si="3"/>
        <v>CN</v>
      </c>
      <c r="T21" s="155" t="str">
        <f ca="1">IF(B21="","",IF(ISERROR(MATCH($J21,SorP!$B$1:$B$6226,0)),"",INDIRECT("'SorP'!$A$"&amp;MATCH($S21&amp;$J21,SorP!C:C,0))))</f>
        <v/>
      </c>
      <c r="U21" s="168"/>
      <c r="V21" s="169" t="e">
        <f>IF(C21="",NA(),MATCH($B21&amp;$C21,'Smelter Look-up'!$J:$J,0))</f>
        <v>#N/A</v>
      </c>
      <c r="X21" s="170">
        <f t="shared" si="4"/>
        <v>0</v>
      </c>
      <c r="AB21" s="314" t="str">
        <f t="shared" si="5"/>
        <v/>
      </c>
    </row>
    <row r="22" spans="1:28" s="170" customFormat="1" ht="20.399999999999999">
      <c r="A22" s="198" t="s">
        <v>20142</v>
      </c>
      <c r="B22" s="304" t="s">
        <v>18641</v>
      </c>
      <c r="C22" s="152" t="s">
        <v>20143</v>
      </c>
      <c r="D22" s="149"/>
      <c r="E22" s="149" t="s">
        <v>65</v>
      </c>
      <c r="F22" s="149" t="s">
        <v>20142</v>
      </c>
      <c r="G22" s="149"/>
      <c r="H22" s="206" t="s">
        <v>20144</v>
      </c>
      <c r="I22" s="207" t="s">
        <v>20144</v>
      </c>
      <c r="J22" s="207" t="s">
        <v>20144</v>
      </c>
      <c r="K22" s="150" t="s">
        <v>20145</v>
      </c>
      <c r="L22" s="150" t="s">
        <v>20146</v>
      </c>
      <c r="M22" s="150"/>
      <c r="N22" s="150" t="s">
        <v>20147</v>
      </c>
      <c r="O22" s="150" t="s">
        <v>65</v>
      </c>
      <c r="P22" s="209" t="s">
        <v>22</v>
      </c>
      <c r="Q22" s="151"/>
      <c r="R22" s="149" t="str">
        <f ca="1">IF(ISERROR($V22),"",OFFSET('Smelter Look-up'!$C$4,$V22-4,0)&amp;"")</f>
        <v/>
      </c>
      <c r="S22" s="155" t="str">
        <f t="shared" ca="1" si="3"/>
        <v>CN</v>
      </c>
      <c r="T22" s="155" t="str">
        <f ca="1">IF(B22="","",IF(ISERROR(MATCH($J22,SorP!$B$1:$B$6226,0)),"",INDIRECT("'SorP'!$A$"&amp;MATCH($S22&amp;$J22,SorP!C:C,0))))</f>
        <v/>
      </c>
      <c r="U22" s="168"/>
      <c r="V22" s="169" t="e">
        <f>IF(C22="",NA(),MATCH($B22&amp;$C22,'Smelter Look-up'!$J:$J,0))</f>
        <v>#N/A</v>
      </c>
      <c r="X22" s="170">
        <f t="shared" si="4"/>
        <v>0</v>
      </c>
      <c r="AB22" s="314" t="str">
        <f t="shared" si="5"/>
        <v>Copper</v>
      </c>
    </row>
    <row r="23" spans="1:28" s="170" customFormat="1" ht="20.399999999999999">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399999999999999">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399999999999999">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399999999999999">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399999999999999">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399999999999999">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399999999999999">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399999999999999">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399999999999999">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399999999999999">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399999999999999">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399999999999999">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399999999999999">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399999999999999">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399999999999999">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399999999999999">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399999999999999">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399999999999999">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399999999999999">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399999999999999">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399999999999999">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399999999999999">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399999999999999">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399999999999999">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399999999999999">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399999999999999">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399999999999999">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399999999999999">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399999999999999">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399999999999999">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399999999999999">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399999999999999">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399999999999999">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399999999999999">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399999999999999">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399999999999999">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399999999999999">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399999999999999">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399999999999999">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399999999999999">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399999999999999">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399999999999999">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399999999999999">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399999999999999">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399999999999999">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399999999999999">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399999999999999">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399999999999999">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399999999999999">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399999999999999">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399999999999999">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399999999999999">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399999999999999">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399999999999999">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399999999999999">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399999999999999">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399999999999999">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399999999999999">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399999999999999">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399999999999999">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399999999999999">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399999999999999">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399999999999999">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399999999999999">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399999999999999">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399999999999999">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399999999999999">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399999999999999">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399999999999999">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399999999999999">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399999999999999">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399999999999999">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399999999999999">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399999999999999">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399999999999999">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399999999999999">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399999999999999">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399999999999999">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399999999999999">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399999999999999">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399999999999999">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399999999999999">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399999999999999">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399999999999999">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399999999999999">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399999999999999">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399999999999999">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399999999999999">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399999999999999">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399999999999999">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399999999999999">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399999999999999">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399999999999999">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399999999999999">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399999999999999">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399999999999999">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399999999999999">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399999999999999">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399999999999999">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399999999999999">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399999999999999">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399999999999999">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399999999999999">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399999999999999">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399999999999999">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399999999999999">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399999999999999">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399999999999999">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399999999999999">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399999999999999">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399999999999999">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399999999999999">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399999999999999">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399999999999999">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399999999999999">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399999999999999">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399999999999999">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399999999999999">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399999999999999">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399999999999999">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399999999999999">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399999999999999">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399999999999999">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399999999999999">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399999999999999">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399999999999999">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399999999999999">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399999999999999">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399999999999999">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399999999999999">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399999999999999">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399999999999999">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399999999999999">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399999999999999">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399999999999999">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399999999999999">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399999999999999">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399999999999999">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399999999999999">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399999999999999">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399999999999999">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399999999999999">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399999999999999">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399999999999999">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399999999999999">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399999999999999">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399999999999999">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399999999999999">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399999999999999">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399999999999999">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399999999999999">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399999999999999">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399999999999999">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399999999999999">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399999999999999">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399999999999999">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399999999999999">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399999999999999">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399999999999999">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399999999999999">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399999999999999">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399999999999999">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399999999999999">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399999999999999">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399999999999999">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399999999999999">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399999999999999">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399999999999999">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399999999999999">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399999999999999">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399999999999999">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399999999999999">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399999999999999">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399999999999999">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399999999999999">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399999999999999">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399999999999999">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399999999999999">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399999999999999">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399999999999999">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399999999999999">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399999999999999">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399999999999999">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399999999999999">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399999999999999">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399999999999999">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399999999999999">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399999999999999">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399999999999999">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399999999999999">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399999999999999">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399999999999999">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399999999999999">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399999999999999">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399999999999999">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399999999999999">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399999999999999">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399999999999999">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399999999999999">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399999999999999">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399999999999999">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399999999999999">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399999999999999">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399999999999999">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399999999999999">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399999999999999">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399999999999999">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399999999999999">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399999999999999">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399999999999999">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399999999999999">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399999999999999">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399999999999999">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399999999999999">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399999999999999">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399999999999999">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399999999999999">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399999999999999">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399999999999999">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399999999999999">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399999999999999">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399999999999999">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399999999999999">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399999999999999">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399999999999999">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399999999999999">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399999999999999">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399999999999999">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399999999999999">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399999999999999">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399999999999999">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399999999999999">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399999999999999">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399999999999999">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399999999999999">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399999999999999">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399999999999999">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399999999999999">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399999999999999">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399999999999999">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399999999999999">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399999999999999">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399999999999999">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399999999999999">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399999999999999">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399999999999999">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399999999999999">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399999999999999">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399999999999999">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399999999999999">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399999999999999">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399999999999999">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399999999999999">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399999999999999">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399999999999999">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399999999999999">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399999999999999">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399999999999999">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399999999999999">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399999999999999">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399999999999999">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399999999999999">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399999999999999">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399999999999999">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399999999999999">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399999999999999">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399999999999999">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399999999999999">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399999999999999">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399999999999999">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399999999999999">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399999999999999">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399999999999999">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399999999999999">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399999999999999">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399999999999999">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399999999999999">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399999999999999">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399999999999999">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399999999999999">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399999999999999">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399999999999999">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399999999999999">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399999999999999">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399999999999999">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399999999999999">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399999999999999">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399999999999999">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399999999999999">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399999999999999">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399999999999999">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399999999999999">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399999999999999">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399999999999999">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399999999999999">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399999999999999">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399999999999999">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399999999999999">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399999999999999">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399999999999999">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399999999999999">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399999999999999">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399999999999999">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399999999999999">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399999999999999">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399999999999999">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399999999999999">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399999999999999">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399999999999999">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399999999999999">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399999999999999">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399999999999999">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399999999999999">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399999999999999">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399999999999999">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399999999999999">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399999999999999">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399999999999999">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399999999999999">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399999999999999">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399999999999999">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399999999999999">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399999999999999">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399999999999999">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399999999999999">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399999999999999">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399999999999999">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399999999999999">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399999999999999">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399999999999999">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399999999999999">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399999999999999">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399999999999999">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399999999999999">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399999999999999">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399999999999999">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399999999999999">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399999999999999">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399999999999999">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399999999999999">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399999999999999">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399999999999999">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399999999999999">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399999999999999">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399999999999999">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399999999999999">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399999999999999">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399999999999999">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399999999999999">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399999999999999">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399999999999999">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399999999999999">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399999999999999">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399999999999999">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399999999999999">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399999999999999">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399999999999999">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399999999999999">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399999999999999">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399999999999999">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399999999999999">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399999999999999">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399999999999999">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399999999999999">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399999999999999">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399999999999999">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399999999999999">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399999999999999">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399999999999999">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399999999999999">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399999999999999">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399999999999999">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399999999999999">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399999999999999">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399999999999999">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399999999999999">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399999999999999">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399999999999999">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399999999999999">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399999999999999">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399999999999999">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399999999999999">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399999999999999">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399999999999999">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399999999999999">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399999999999999">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399999999999999">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399999999999999">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399999999999999">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399999999999999">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399999999999999">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399999999999999">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399999999999999">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399999999999999">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399999999999999">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399999999999999">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399999999999999">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399999999999999">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399999999999999">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399999999999999">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399999999999999">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399999999999999">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399999999999999">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399999999999999">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399999999999999">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399999999999999">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399999999999999">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399999999999999">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399999999999999">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399999999999999">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399999999999999">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399999999999999">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399999999999999">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399999999999999">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399999999999999">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399999999999999">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399999999999999">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399999999999999">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399999999999999">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399999999999999">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399999999999999">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399999999999999">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399999999999999">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399999999999999">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399999999999999">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399999999999999">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399999999999999">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399999999999999">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399999999999999">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399999999999999">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399999999999999">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399999999999999">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399999999999999">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399999999999999">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399999999999999">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399999999999999">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399999999999999">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399999999999999">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399999999999999">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399999999999999">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399999999999999">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399999999999999">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399999999999999">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399999999999999">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399999999999999">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399999999999999">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399999999999999">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399999999999999">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399999999999999">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399999999999999">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399999999999999">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399999999999999">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399999999999999">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399999999999999">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399999999999999">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399999999999999">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399999999999999">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399999999999999">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399999999999999">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399999999999999">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399999999999999">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399999999999999">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399999999999999">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399999999999999">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399999999999999">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399999999999999">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399999999999999">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399999999999999">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399999999999999">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399999999999999">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399999999999999">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399999999999999">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399999999999999">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399999999999999">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399999999999999">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399999999999999">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399999999999999">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399999999999999">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399999999999999">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399999999999999">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399999999999999">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399999999999999">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399999999999999">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399999999999999">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399999999999999">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399999999999999">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399999999999999">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399999999999999">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399999999999999">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399999999999999">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399999999999999">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399999999999999">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399999999999999">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399999999999999">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399999999999999">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399999999999999">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399999999999999">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399999999999999">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399999999999999">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399999999999999">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399999999999999">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399999999999999">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399999999999999">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399999999999999">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399999999999999">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399999999999999">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399999999999999">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399999999999999">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399999999999999">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399999999999999">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399999999999999">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399999999999999">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399999999999999">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399999999999999">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399999999999999">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399999999999999">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399999999999999">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399999999999999">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399999999999999">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399999999999999">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399999999999999">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399999999999999">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399999999999999">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399999999999999">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399999999999999">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399999999999999">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399999999999999">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399999999999999">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399999999999999">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399999999999999">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399999999999999">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399999999999999">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399999999999999">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399999999999999">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399999999999999">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399999999999999">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399999999999999">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399999999999999">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399999999999999">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399999999999999">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399999999999999">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399999999999999">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399999999999999">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399999999999999">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399999999999999">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399999999999999">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399999999999999">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399999999999999">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399999999999999">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399999999999999">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399999999999999">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399999999999999">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399999999999999">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399999999999999">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399999999999999">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399999999999999">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399999999999999">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399999999999999">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399999999999999">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399999999999999">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399999999999999">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399999999999999">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399999999999999">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399999999999999">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399999999999999">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399999999999999">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399999999999999">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399999999999999">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399999999999999">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399999999999999">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399999999999999">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399999999999999">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399999999999999">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399999999999999">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399999999999999">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399999999999999">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399999999999999">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399999999999999">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399999999999999">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399999999999999">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399999999999999">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399999999999999">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399999999999999">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399999999999999">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399999999999999">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399999999999999">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399999999999999">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399999999999999">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399999999999999">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399999999999999">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399999999999999">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399999999999999">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399999999999999">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399999999999999">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399999999999999">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399999999999999">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399999999999999">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399999999999999">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399999999999999">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399999999999999">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399999999999999">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399999999999999">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399999999999999">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399999999999999">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399999999999999">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399999999999999">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399999999999999">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399999999999999">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399999999999999">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399999999999999">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399999999999999">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399999999999999">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399999999999999">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399999999999999">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399999999999999">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399999999999999">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399999999999999">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399999999999999">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399999999999999">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399999999999999">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399999999999999">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399999999999999">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399999999999999">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399999999999999">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399999999999999">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399999999999999">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399999999999999">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399999999999999">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399999999999999">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399999999999999">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399999999999999">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399999999999999">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399999999999999">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399999999999999">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399999999999999">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399999999999999">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399999999999999">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399999999999999">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399999999999999">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399999999999999">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399999999999999">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399999999999999">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399999999999999">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399999999999999">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399999999999999">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399999999999999">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399999999999999">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399999999999999">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399999999999999">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399999999999999">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399999999999999">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399999999999999">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399999999999999">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399999999999999">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399999999999999">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399999999999999">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399999999999999">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399999999999999">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399999999999999">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399999999999999">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399999999999999">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399999999999999">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399999999999999">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399999999999999">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399999999999999">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399999999999999">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399999999999999">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399999999999999">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399999999999999">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399999999999999">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399999999999999">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399999999999999">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399999999999999">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399999999999999">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399999999999999">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399999999999999">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399999999999999">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399999999999999">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399999999999999">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399999999999999">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399999999999999">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399999999999999">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399999999999999">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399999999999999">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399999999999999">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399999999999999">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399999999999999">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399999999999999">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399999999999999">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399999999999999">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399999999999999">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399999999999999">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399999999999999">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399999999999999">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399999999999999">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399999999999999">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399999999999999">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399999999999999">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399999999999999">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399999999999999">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399999999999999">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399999999999999">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399999999999999">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399999999999999">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399999999999999">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399999999999999">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399999999999999">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399999999999999">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399999999999999">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399999999999999">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399999999999999">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399999999999999">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399999999999999">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399999999999999">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399999999999999">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399999999999999">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399999999999999">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399999999999999">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399999999999999">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399999999999999">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399999999999999">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399999999999999">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399999999999999">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399999999999999">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399999999999999">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399999999999999">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399999999999999">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399999999999999">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399999999999999">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399999999999999">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399999999999999">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399999999999999">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399999999999999">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399999999999999">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399999999999999">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399999999999999">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399999999999999">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399999999999999">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399999999999999">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399999999999999">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399999999999999">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399999999999999">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399999999999999">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399999999999999">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399999999999999">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399999999999999">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399999999999999">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399999999999999">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399999999999999">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399999999999999">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399999999999999">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399999999999999">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399999999999999">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399999999999999">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399999999999999">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399999999999999">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399999999999999">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399999999999999">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399999999999999">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399999999999999">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399999999999999">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399999999999999">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399999999999999">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399999999999999">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399999999999999">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399999999999999">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399999999999999">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399999999999999">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399999999999999">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399999999999999">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399999999999999">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399999999999999">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399999999999999">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399999999999999">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399999999999999">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399999999999999">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399999999999999">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399999999999999">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399999999999999">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399999999999999">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399999999999999">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399999999999999">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399999999999999">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399999999999999">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399999999999999">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399999999999999">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399999999999999">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399999999999999">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399999999999999">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399999999999999">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399999999999999">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399999999999999">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399999999999999">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399999999999999">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399999999999999">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399999999999999">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399999999999999">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399999999999999">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399999999999999">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399999999999999">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399999999999999">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399999999999999">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399999999999999">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399999999999999">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399999999999999">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399999999999999">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399999999999999">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399999999999999">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399999999999999">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399999999999999">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399999999999999">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399999999999999">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399999999999999">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399999999999999">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399999999999999">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399999999999999">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399999999999999">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399999999999999">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399999999999999">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399999999999999">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399999999999999">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399999999999999">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399999999999999">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399999999999999">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399999999999999">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399999999999999">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399999999999999">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399999999999999">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399999999999999">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399999999999999">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399999999999999">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399999999999999">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399999999999999">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399999999999999">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399999999999999">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399999999999999">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399999999999999">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399999999999999">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399999999999999">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399999999999999">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399999999999999">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399999999999999">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399999999999999">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399999999999999">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399999999999999">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399999999999999">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399999999999999">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399999999999999">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399999999999999">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399999999999999">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399999999999999">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399999999999999">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399999999999999">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399999999999999">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399999999999999">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399999999999999">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399999999999999">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399999999999999">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399999999999999">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399999999999999">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399999999999999">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399999999999999">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399999999999999">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399999999999999">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399999999999999">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399999999999999">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399999999999999">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399999999999999">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399999999999999">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399999999999999">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399999999999999">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399999999999999">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399999999999999">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399999999999999">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399999999999999">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399999999999999">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399999999999999">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399999999999999">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399999999999999">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399999999999999">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399999999999999">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399999999999999">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399999999999999">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399999999999999">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399999999999999">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399999999999999">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399999999999999">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399999999999999">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399999999999999">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399999999999999">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399999999999999">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399999999999999">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399999999999999">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399999999999999">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399999999999999">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399999999999999">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399999999999999">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399999999999999">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399999999999999">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399999999999999">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399999999999999">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399999999999999">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399999999999999">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399999999999999">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399999999999999">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399999999999999">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399999999999999">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399999999999999">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399999999999999">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399999999999999">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399999999999999">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399999999999999">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399999999999999">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399999999999999">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399999999999999">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399999999999999">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399999999999999">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399999999999999">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399999999999999">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399999999999999">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399999999999999">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399999999999999">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399999999999999">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399999999999999">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399999999999999">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399999999999999">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399999999999999">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399999999999999">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399999999999999">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399999999999999">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399999999999999">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399999999999999">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399999999999999">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399999999999999">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399999999999999">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399999999999999">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399999999999999">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399999999999999">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399999999999999">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399999999999999">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399999999999999">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399999999999999">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399999999999999">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399999999999999">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399999999999999">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399999999999999">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399999999999999">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399999999999999">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399999999999999">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399999999999999">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399999999999999">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399999999999999">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399999999999999">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399999999999999">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399999999999999">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399999999999999">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399999999999999">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399999999999999">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399999999999999">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399999999999999">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399999999999999">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399999999999999">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399999999999999">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399999999999999">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399999999999999">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399999999999999">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399999999999999">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399999999999999">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399999999999999">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399999999999999">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399999999999999">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399999999999999">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399999999999999">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399999999999999">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399999999999999">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399999999999999">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399999999999999">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399999999999999">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399999999999999">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399999999999999">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399999999999999">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399999999999999">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399999999999999">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399999999999999">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399999999999999">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399999999999999">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399999999999999">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399999999999999">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399999999999999">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399999999999999">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399999999999999">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399999999999999">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399999999999999">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399999999999999">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399999999999999">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399999999999999">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399999999999999">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399999999999999">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399999999999999">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399999999999999">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399999999999999">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399999999999999">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399999999999999">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399999999999999">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399999999999999">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399999999999999">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399999999999999">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399999999999999">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399999999999999">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399999999999999">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399999999999999">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399999999999999">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399999999999999">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399999999999999">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399999999999999">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399999999999999">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399999999999999">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399999999999999">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399999999999999">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399999999999999">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399999999999999">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399999999999999">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399999999999999">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399999999999999">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399999999999999">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399999999999999">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399999999999999">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399999999999999">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399999999999999">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399999999999999">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399999999999999">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399999999999999">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399999999999999">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399999999999999">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399999999999999">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399999999999999">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399999999999999">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399999999999999">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399999999999999">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399999999999999">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399999999999999">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399999999999999">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399999999999999">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399999999999999">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399999999999999">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399999999999999">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399999999999999">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399999999999999">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399999999999999">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399999999999999">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399999999999999">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399999999999999">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399999999999999">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399999999999999">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399999999999999">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399999999999999">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399999999999999">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399999999999999">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399999999999999">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399999999999999">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399999999999999">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399999999999999">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399999999999999">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399999999999999">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399999999999999">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399999999999999">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399999999999999">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399999999999999">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399999999999999">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399999999999999">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399999999999999">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399999999999999">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399999999999999">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399999999999999">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399999999999999">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399999999999999">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399999999999999">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399999999999999">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399999999999999">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399999999999999">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399999999999999">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399999999999999">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399999999999999">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399999999999999">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399999999999999">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399999999999999">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399999999999999">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399999999999999">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399999999999999">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399999999999999">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399999999999999">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399999999999999">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399999999999999">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399999999999999">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399999999999999">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399999999999999">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399999999999999">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399999999999999">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399999999999999">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399999999999999">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399999999999999">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399999999999999">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399999999999999">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399999999999999">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399999999999999">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399999999999999">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399999999999999">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399999999999999">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399999999999999">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399999999999999">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399999999999999">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399999999999999">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399999999999999">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399999999999999">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399999999999999">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399999999999999">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399999999999999">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399999999999999">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399999999999999">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399999999999999">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399999999999999">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399999999999999">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399999999999999">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399999999999999">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399999999999999">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399999999999999">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399999999999999">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399999999999999">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399999999999999">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399999999999999">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399999999999999">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399999999999999">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399999999999999">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399999999999999">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399999999999999">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399999999999999">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399999999999999">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399999999999999">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399999999999999">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399999999999999">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399999999999999">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399999999999999">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399999999999999">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399999999999999">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399999999999999">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399999999999999">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399999999999999">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399999999999999">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399999999999999">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399999999999999">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399999999999999">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399999999999999">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399999999999999">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399999999999999">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399999999999999">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399999999999999">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399999999999999">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399999999999999">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399999999999999">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399999999999999">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399999999999999">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399999999999999">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399999999999999">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399999999999999">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399999999999999">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399999999999999">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399999999999999">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399999999999999">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399999999999999">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399999999999999">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399999999999999">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399999999999999">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399999999999999">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399999999999999">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399999999999999">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399999999999999">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399999999999999">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399999999999999">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399999999999999">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399999999999999">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399999999999999">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399999999999999">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399999999999999">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399999999999999">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399999999999999">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399999999999999">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399999999999999">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399999999999999">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399999999999999">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399999999999999">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399999999999999">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399999999999999">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399999999999999">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399999999999999">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399999999999999">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399999999999999">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399999999999999">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399999999999999">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399999999999999">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399999999999999">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399999999999999">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399999999999999">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399999999999999">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399999999999999">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399999999999999">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399999999999999">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399999999999999">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399999999999999">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399999999999999">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399999999999999">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399999999999999">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399999999999999">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399999999999999">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399999999999999">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399999999999999">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399999999999999">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399999999999999">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399999999999999">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399999999999999">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399999999999999">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399999999999999">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399999999999999">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399999999999999">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399999999999999">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399999999999999">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399999999999999">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399999999999999">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399999999999999">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399999999999999">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399999999999999">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399999999999999">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399999999999999">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399999999999999">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399999999999999">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399999999999999">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399999999999999">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399999999999999">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399999999999999">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399999999999999">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399999999999999">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399999999999999">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399999999999999">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399999999999999">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399999999999999">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399999999999999">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399999999999999">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399999999999999">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399999999999999">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399999999999999">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399999999999999">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399999999999999">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399999999999999">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399999999999999">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399999999999999">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399999999999999">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399999999999999">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399999999999999">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399999999999999">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399999999999999">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399999999999999">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399999999999999">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399999999999999">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399999999999999">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399999999999999">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399999999999999">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399999999999999">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399999999999999">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399999999999999">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399999999999999">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399999999999999">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399999999999999">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399999999999999">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399999999999999">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399999999999999">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399999999999999">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399999999999999">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399999999999999">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399999999999999">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399999999999999">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399999999999999">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399999999999999">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399999999999999">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399999999999999">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399999999999999">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399999999999999">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399999999999999">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399999999999999">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399999999999999">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399999999999999">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399999999999999">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399999999999999">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399999999999999">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399999999999999">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399999999999999">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399999999999999">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399999999999999">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399999999999999">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399999999999999">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399999999999999">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399999999999999">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399999999999999">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399999999999999">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399999999999999">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399999999999999">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399999999999999">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399999999999999">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399999999999999">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399999999999999">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399999999999999">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399999999999999">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399999999999999">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399999999999999">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399999999999999">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399999999999999">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399999999999999">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399999999999999">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399999999999999">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399999999999999">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399999999999999">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399999999999999">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399999999999999">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399999999999999">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399999999999999">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399999999999999">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399999999999999">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399999999999999">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399999999999999">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399999999999999">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399999999999999">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399999999999999">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399999999999999">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399999999999999">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399999999999999">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399999999999999">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399999999999999">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399999999999999">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399999999999999">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399999999999999">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399999999999999">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399999999999999">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399999999999999">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399999999999999">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399999999999999">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399999999999999">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399999999999999">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399999999999999">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399999999999999">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399999999999999">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399999999999999">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399999999999999">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399999999999999">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399999999999999">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399999999999999">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399999999999999">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399999999999999">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399999999999999">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399999999999999">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399999999999999">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399999999999999">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399999999999999">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399999999999999">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399999999999999">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399999999999999">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399999999999999">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399999999999999">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399999999999999">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399999999999999">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399999999999999">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399999999999999">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399999999999999">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399999999999999">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399999999999999">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399999999999999">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399999999999999">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399999999999999">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399999999999999">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399999999999999">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399999999999999">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399999999999999">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399999999999999">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399999999999999">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399999999999999">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399999999999999">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399999999999999">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399999999999999">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399999999999999">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399999999999999">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399999999999999">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399999999999999">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399999999999999">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399999999999999">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399999999999999">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399999999999999">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399999999999999">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399999999999999">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399999999999999">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399999999999999">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399999999999999">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399999999999999">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399999999999999">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399999999999999">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399999999999999">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399999999999999">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399999999999999">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399999999999999">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399999999999999">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399999999999999">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399999999999999">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399999999999999">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399999999999999">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399999999999999">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399999999999999">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399999999999999">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399999999999999">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399999999999999">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399999999999999">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399999999999999">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399999999999999">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399999999999999">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399999999999999">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399999999999999">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399999999999999">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399999999999999">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399999999999999">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399999999999999">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399999999999999">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399999999999999">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399999999999999">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399999999999999">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399999999999999">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399999999999999">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399999999999999">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399999999999999">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399999999999999">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399999999999999">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399999999999999">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399999999999999">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399999999999999">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399999999999999">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399999999999999">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399999999999999">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399999999999999">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399999999999999">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399999999999999">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399999999999999">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399999999999999">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399999999999999">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399999999999999">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399999999999999">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399999999999999">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399999999999999">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399999999999999">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399999999999999">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399999999999999">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399999999999999">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399999999999999">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399999999999999">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399999999999999">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399999999999999">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399999999999999">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399999999999999">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399999999999999">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399999999999999">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399999999999999">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399999999999999">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399999999999999">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399999999999999">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399999999999999">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399999999999999">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399999999999999">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399999999999999">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399999999999999">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399999999999999">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399999999999999">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399999999999999">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399999999999999">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399999999999999">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399999999999999">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399999999999999">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399999999999999">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399999999999999">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399999999999999">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399999999999999">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399999999999999">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399999999999999">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399999999999999">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399999999999999">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399999999999999">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399999999999999">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399999999999999">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399999999999999">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399999999999999">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399999999999999">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399999999999999">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399999999999999">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399999999999999">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399999999999999">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399999999999999">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399999999999999">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399999999999999">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399999999999999">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399999999999999">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399999999999999">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399999999999999">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399999999999999">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399999999999999">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399999999999999">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399999999999999">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399999999999999">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399999999999999">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399999999999999">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399999999999999">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399999999999999">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399999999999999">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399999999999999">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399999999999999">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399999999999999">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399999999999999">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399999999999999">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399999999999999">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399999999999999">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399999999999999">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399999999999999">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399999999999999">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399999999999999">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399999999999999">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399999999999999">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399999999999999">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399999999999999">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399999999999999">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399999999999999">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399999999999999">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399999999999999">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399999999999999">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399999999999999">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399999999999999">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399999999999999">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399999999999999">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399999999999999">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399999999999999">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399999999999999">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399999999999999">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399999999999999">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399999999999999">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399999999999999">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399999999999999">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399999999999999">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399999999999999">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399999999999999">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399999999999999">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399999999999999">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399999999999999">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399999999999999">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399999999999999">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399999999999999">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399999999999999">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399999999999999">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399999999999999">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399999999999999">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399999999999999">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399999999999999">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399999999999999">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399999999999999">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399999999999999">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399999999999999">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399999999999999">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399999999999999">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399999999999999">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399999999999999">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399999999999999">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399999999999999">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399999999999999">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399999999999999">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399999999999999">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399999999999999">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399999999999999">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399999999999999">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399999999999999">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399999999999999">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399999999999999">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399999999999999">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399999999999999">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399999999999999">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399999999999999">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399999999999999">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399999999999999">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399999999999999">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399999999999999">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399999999999999">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399999999999999">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399999999999999">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399999999999999">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399999999999999">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399999999999999">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399999999999999">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399999999999999">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399999999999999">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399999999999999">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399999999999999">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399999999999999">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399999999999999">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399999999999999">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399999999999999">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399999999999999">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399999999999999">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399999999999999">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399999999999999">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399999999999999">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399999999999999">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399999999999999">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399999999999999">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399999999999999">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399999999999999">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399999999999999">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399999999999999">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399999999999999">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399999999999999">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399999999999999">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399999999999999">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399999999999999">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399999999999999">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399999999999999">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399999999999999">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399999999999999">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399999999999999">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399999999999999">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399999999999999">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399999999999999">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399999999999999">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399999999999999">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399999999999999">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399999999999999">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399999999999999">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399999999999999">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399999999999999">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399999999999999">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399999999999999">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399999999999999">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399999999999999">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399999999999999">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399999999999999">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399999999999999">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399999999999999">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399999999999999">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399999999999999">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399999999999999">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399999999999999">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399999999999999">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399999999999999">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399999999999999">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399999999999999">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399999999999999">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399999999999999">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399999999999999">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399999999999999">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399999999999999">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399999999999999">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399999999999999">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399999999999999">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399999999999999">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399999999999999">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399999999999999">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399999999999999">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399999999999999">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399999999999999">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399999999999999">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399999999999999">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399999999999999">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399999999999999">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399999999999999">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399999999999999">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399999999999999">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399999999999999">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399999999999999">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399999999999999">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399999999999999">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399999999999999">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399999999999999">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399999999999999">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399999999999999">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399999999999999">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399999999999999">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399999999999999">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399999999999999">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399999999999999">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399999999999999">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399999999999999">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399999999999999">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399999999999999">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399999999999999">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399999999999999">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399999999999999">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399999999999999">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399999999999999">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399999999999999">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399999999999999">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399999999999999">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399999999999999">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399999999999999">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399999999999999">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399999999999999">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399999999999999">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399999999999999">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399999999999999">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399999999999999">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399999999999999">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399999999999999">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399999999999999">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399999999999999">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399999999999999">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399999999999999">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399999999999999">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399999999999999">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399999999999999">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399999999999999">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399999999999999">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399999999999999">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399999999999999">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399999999999999">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399999999999999">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399999999999999">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399999999999999">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399999999999999">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399999999999999">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399999999999999">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399999999999999">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399999999999999">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399999999999999">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399999999999999">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399999999999999">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399999999999999">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399999999999999">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399999999999999">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399999999999999">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399999999999999">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399999999999999">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399999999999999">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399999999999999">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399999999999999">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399999999999999">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399999999999999">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399999999999999">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399999999999999">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399999999999999">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399999999999999">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399999999999999">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399999999999999">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399999999999999">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399999999999999">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399999999999999">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399999999999999">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399999999999999">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399999999999999">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399999999999999">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399999999999999">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399999999999999">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399999999999999">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399999999999999">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399999999999999">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399999999999999">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399999999999999">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399999999999999">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399999999999999">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399999999999999">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399999999999999">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399999999999999">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399999999999999">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399999999999999">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399999999999999">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399999999999999">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399999999999999">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399999999999999">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399999999999999">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399999999999999">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399999999999999">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399999999999999">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399999999999999">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399999999999999">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399999999999999">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399999999999999">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399999999999999">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399999999999999">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399999999999999">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399999999999999">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399999999999999">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399999999999999">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399999999999999">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399999999999999">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399999999999999">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399999999999999">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399999999999999">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399999999999999">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399999999999999">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399999999999999">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399999999999999">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399999999999999">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399999999999999">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399999999999999">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399999999999999">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399999999999999">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399999999999999">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399999999999999">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399999999999999">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399999999999999">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399999999999999">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399999999999999">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399999999999999">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399999999999999">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399999999999999">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399999999999999">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399999999999999">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399999999999999">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399999999999999">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399999999999999">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399999999999999">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399999999999999">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399999999999999">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399999999999999">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399999999999999">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399999999999999">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399999999999999">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399999999999999">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399999999999999">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399999999999999">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399999999999999">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399999999999999">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399999999999999">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399999999999999">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399999999999999">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399999999999999">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399999999999999">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399999999999999">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399999999999999">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399999999999999">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399999999999999">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399999999999999">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399999999999999">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399999999999999">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399999999999999">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399999999999999">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399999999999999">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399999999999999">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399999999999999">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399999999999999">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399999999999999">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399999999999999">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399999999999999">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399999999999999">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399999999999999">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399999999999999">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399999999999999">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399999999999999">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399999999999999">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399999999999999">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399999999999999">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399999999999999">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399999999999999">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399999999999999">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399999999999999">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399999999999999">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399999999999999">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399999999999999">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399999999999999">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399999999999999">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399999999999999">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399999999999999">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399999999999999">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399999999999999">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399999999999999">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399999999999999">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399999999999999">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399999999999999">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399999999999999">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399999999999999">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399999999999999">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399999999999999">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399999999999999">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399999999999999">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399999999999999">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399999999999999">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399999999999999">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399999999999999">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399999999999999">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399999999999999">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399999999999999">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399999999999999">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399999999999999">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399999999999999">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399999999999999">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399999999999999">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399999999999999">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399999999999999">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399999999999999">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399999999999999">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399999999999999">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399999999999999">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399999999999999">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399999999999999">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399999999999999">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399999999999999">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399999999999999">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399999999999999">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399999999999999">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399999999999999">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399999999999999">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399999999999999">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399999999999999">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399999999999999">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399999999999999">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399999999999999">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399999999999999">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399999999999999">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399999999999999">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399999999999999">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399999999999999">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399999999999999">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399999999999999">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399999999999999">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399999999999999">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399999999999999">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399999999999999">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399999999999999">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399999999999999">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399999999999999">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399999999999999">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399999999999999">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399999999999999">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399999999999999">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399999999999999">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399999999999999">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399999999999999">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399999999999999">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399999999999999">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399999999999999">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399999999999999">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399999999999999">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399999999999999">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399999999999999">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399999999999999">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399999999999999">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399999999999999">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399999999999999">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399999999999999">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399999999999999">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399999999999999">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399999999999999">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399999999999999">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399999999999999">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399999999999999">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399999999999999">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399999999999999">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399999999999999">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399999999999999">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399999999999999">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399999999999999">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399999999999999">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399999999999999">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399999999999999">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399999999999999">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399999999999999">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399999999999999">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399999999999999">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399999999999999">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399999999999999">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399999999999999">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399999999999999">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399999999999999">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399999999999999">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399999999999999">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399999999999999">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399999999999999">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399999999999999">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399999999999999">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399999999999999">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399999999999999">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399999999999999">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399999999999999">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399999999999999">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399999999999999">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399999999999999">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399999999999999">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399999999999999">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399999999999999">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399999999999999">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399999999999999">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399999999999999">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399999999999999">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399999999999999">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399999999999999">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399999999999999">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399999999999999">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399999999999999">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399999999999999">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399999999999999">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399999999999999">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399999999999999">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399999999999999">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399999999999999">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399999999999999">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399999999999999">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399999999999999">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399999999999999">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399999999999999">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399999999999999">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399999999999999">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399999999999999">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399999999999999">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399999999999999">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399999999999999">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399999999999999">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399999999999999">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399999999999999">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399999999999999">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399999999999999">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399999999999999">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399999999999999">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399999999999999">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399999999999999">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399999999999999">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399999999999999">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399999999999999">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399999999999999">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399999999999999">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399999999999999">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399999999999999">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399999999999999">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399999999999999">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399999999999999">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399999999999999">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399999999999999">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399999999999999">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399999999999999">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399999999999999">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399999999999999">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399999999999999">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399999999999999">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399999999999999">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399999999999999">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399999999999999">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399999999999999">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399999999999999">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399999999999999">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399999999999999">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399999999999999">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399999999999999">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399999999999999">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399999999999999">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399999999999999">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399999999999999">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399999999999999">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399999999999999">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399999999999999">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399999999999999">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399999999999999">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399999999999999">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399999999999999">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399999999999999">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399999999999999">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399999999999999">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399999999999999">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399999999999999">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399999999999999">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399999999999999">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399999999999999">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399999999999999">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399999999999999">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399999999999999">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399999999999999">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399999999999999">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399999999999999">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399999999999999">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399999999999999">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399999999999999">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399999999999999">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399999999999999">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399999999999999">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399999999999999">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399999999999999">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399999999999999">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399999999999999">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399999999999999">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399999999999999">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399999999999999">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399999999999999">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399999999999999">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399999999999999">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399999999999999">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399999999999999">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399999999999999">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399999999999999">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399999999999999">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399999999999999">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399999999999999">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399999999999999">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399999999999999">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399999999999999">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399999999999999">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399999999999999">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399999999999999">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399999999999999">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399999999999999">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399999999999999">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399999999999999">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399999999999999">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399999999999999">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399999999999999">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399999999999999">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399999999999999">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399999999999999">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399999999999999">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399999999999999">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399999999999999">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399999999999999">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399999999999999">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399999999999999">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399999999999999">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399999999999999">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399999999999999">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399999999999999">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399999999999999">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399999999999999">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399999999999999">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399999999999999">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399999999999999">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399999999999999">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399999999999999">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399999999999999">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399999999999999">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399999999999999">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399999999999999">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399999999999999">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399999999999999">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399999999999999">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399999999999999">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399999999999999">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399999999999999">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399999999999999">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399999999999999">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399999999999999">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399999999999999">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399999999999999">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399999999999999">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399999999999999">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399999999999999">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399999999999999">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399999999999999">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399999999999999">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399999999999999">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399999999999999">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399999999999999">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399999999999999">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399999999999999">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399999999999999">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399999999999999">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399999999999999">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399999999999999">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399999999999999">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399999999999999">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399999999999999">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399999999999999">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399999999999999">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399999999999999">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399999999999999">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399999999999999">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399999999999999">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399999999999999">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399999999999999">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399999999999999">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399999999999999">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399999999999999">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399999999999999">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399999999999999">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399999999999999">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399999999999999">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399999999999999">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399999999999999">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399999999999999">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399999999999999">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399999999999999">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399999999999999">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399999999999999">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399999999999999">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399999999999999">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399999999999999">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399999999999999">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399999999999999">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399999999999999">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399999999999999">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399999999999999">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399999999999999">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399999999999999">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399999999999999">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399999999999999">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399999999999999">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399999999999999">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399999999999999">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399999999999999">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399999999999999">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399999999999999">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399999999999999">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399999999999999">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399999999999999">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399999999999999">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399999999999999">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399999999999999">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399999999999999">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399999999999999">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399999999999999">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399999999999999">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399999999999999">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399999999999999">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399999999999999">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399999999999999">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399999999999999">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399999999999999">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399999999999999">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399999999999999">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399999999999999">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399999999999999">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399999999999999">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399999999999999">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399999999999999">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399999999999999">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399999999999999">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399999999999999">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399999999999999">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399999999999999">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399999999999999">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399999999999999">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399999999999999">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399999999999999">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399999999999999">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399999999999999">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399999999999999">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399999999999999">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399999999999999">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399999999999999">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399999999999999">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399999999999999">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399999999999999">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399999999999999">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399999999999999">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399999999999999">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399999999999999">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399999999999999">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399999999999999">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399999999999999">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399999999999999">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399999999999999">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399999999999999">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399999999999999">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399999999999999">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399999999999999">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399999999999999">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399999999999999">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399999999999999">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399999999999999">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399999999999999">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399999999999999">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399999999999999">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399999999999999">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399999999999999">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399999999999999">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399999999999999">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399999999999999">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399999999999999">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399999999999999">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399999999999999">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399999999999999">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399999999999999">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399999999999999">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399999999999999">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399999999999999">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399999999999999">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399999999999999">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399999999999999">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399999999999999">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399999999999999">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399999999999999">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399999999999999">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399999999999999">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399999999999999">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399999999999999">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399999999999999">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399999999999999">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399999999999999">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399999999999999">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399999999999999">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399999999999999">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399999999999999">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399999999999999">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399999999999999">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399999999999999">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399999999999999">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399999999999999">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399999999999999">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399999999999999">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399999999999999">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399999999999999">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399999999999999">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399999999999999">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399999999999999">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399999999999999">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399999999999999">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399999999999999">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399999999999999">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399999999999999">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399999999999999">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399999999999999">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399999999999999">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399999999999999">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399999999999999">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399999999999999">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399999999999999">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399999999999999">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399999999999999">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399999999999999">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399999999999999">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399999999999999">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399999999999999">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399999999999999">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399999999999999">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399999999999999">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399999999999999">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399999999999999">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399999999999999">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399999999999999">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399999999999999">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399999999999999">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399999999999999">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399999999999999">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399999999999999">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399999999999999">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399999999999999">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399999999999999">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399999999999999">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399999999999999">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399999999999999">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399999999999999">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399999999999999">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399999999999999">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399999999999999">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399999999999999">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399999999999999">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399999999999999">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399999999999999">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399999999999999">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399999999999999">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399999999999999">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399999999999999">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399999999999999">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399999999999999">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399999999999999">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399999999999999">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399999999999999">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399999999999999">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399999999999999">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399999999999999">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399999999999999">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399999999999999">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399999999999999">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399999999999999">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399999999999999">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399999999999999">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399999999999999">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399999999999999">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399999999999999">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399999999999999">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399999999999999">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399999999999999">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399999999999999">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399999999999999">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399999999999999">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399999999999999">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399999999999999">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399999999999999">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399999999999999">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399999999999999">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399999999999999">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399999999999999">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399999999999999">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399999999999999">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399999999999999">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399999999999999">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399999999999999">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399999999999999">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399999999999999">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399999999999999">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399999999999999">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399999999999999">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399999999999999">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399999999999999">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399999999999999">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399999999999999">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399999999999999">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399999999999999">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399999999999999">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399999999999999">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399999999999999">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399999999999999">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399999999999999">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399999999999999">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399999999999999">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399999999999999">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399999999999999">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399999999999999">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399999999999999">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399999999999999">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399999999999999">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399999999999999">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399999999999999">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399999999999999">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399999999999999">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399999999999999">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399999999999999">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399999999999999">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399999999999999">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399999999999999">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399999999999999">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399999999999999">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399999999999999">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399999999999999">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399999999999999">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399999999999999">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399999999999999">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399999999999999">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399999999999999">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399999999999999">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399999999999999">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399999999999999">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399999999999999">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399999999999999">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399999999999999">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399999999999999">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399999999999999">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399999999999999">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399999999999999">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399999999999999">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399999999999999">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399999999999999">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399999999999999">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399999999999999">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399999999999999">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399999999999999">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399999999999999">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399999999999999">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399999999999999">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399999999999999">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399999999999999">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399999999999999">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399999999999999">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399999999999999">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399999999999999">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399999999999999">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399999999999999">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399999999999999">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399999999999999">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399999999999999">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399999999999999">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399999999999999">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399999999999999">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399999999999999">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399999999999999">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399999999999999">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399999999999999">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399999999999999">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399999999999999">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399999999999999">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399999999999999">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399999999999999">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399999999999999">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399999999999999">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399999999999999">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399999999999999">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399999999999999">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399999999999999">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399999999999999">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399999999999999">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399999999999999">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399999999999999">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399999999999999">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2"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30">
      <formula>$A$5:$Q1995&lt;&gt;""</formula>
    </cfRule>
  </conditionalFormatting>
  <conditionalFormatting sqref="B5:B2504">
    <cfRule type="expression" dxfId="17" priority="6">
      <formula>IF($B5="",TRUE)</formula>
    </cfRule>
  </conditionalFormatting>
  <conditionalFormatting sqref="C5:C2504">
    <cfRule type="expression" dxfId="16" priority="15" stopIfTrue="1">
      <formula>IF(AND(B5&lt;&gt;"",C5=""),TRUE)</formula>
    </cfRule>
  </conditionalFormatting>
  <conditionalFormatting sqref="D5">
    <cfRule type="expression" dxfId="15" priority="2" stopIfTrue="1">
      <formula>IF(AND(D5="",$C5=$X$4),TRUE)</formula>
    </cfRule>
    <cfRule type="expression" dxfId="14" priority="3" stopIfTrue="1">
      <formula>IF(FIND("!",D5),TRUE)</formula>
    </cfRule>
  </conditionalFormatting>
  <conditionalFormatting sqref="D6:D2504">
    <cfRule type="expression" priority="4" stopIfTrue="1">
      <formula>IF($D6&lt;&gt;"",TRUE)</formula>
    </cfRule>
    <cfRule type="expression" dxfId="13" priority="5" stopIfTrue="1">
      <formula>IF($C6="Smelter not listed",TRUE)</formula>
    </cfRule>
    <cfRule type="expression" dxfId="12" priority="17" stopIfTrue="1">
      <formula>IF($C6&lt;&gt;"",TRUE)</formula>
    </cfRule>
  </conditionalFormatting>
  <conditionalFormatting sqref="E5:E2504">
    <cfRule type="expression" dxfId="11" priority="11" stopIfTrue="1">
      <formula>IF(AND(E5="",$C5=$X$4),TRUE)</formula>
    </cfRule>
  </conditionalFormatting>
  <conditionalFormatting sqref="G5:G2504">
    <cfRule type="expression" dxfId="10" priority="13" stopIfTrue="1">
      <formula>IF(FIND("Enter smelter details",G5),TRUE)</formula>
    </cfRule>
  </conditionalFormatting>
  <dataValidations count="5">
    <dataValidation allowBlank="1" showErrorMessage="1" sqref="F5:G2504"/>
    <dataValidation type="list" allowBlank="1" showInputMessage="1" showErrorMessage="1" sqref="E5:E2504">
      <formula1>CL</formula1>
    </dataValidation>
    <dataValidation type="list" allowBlank="1" showInputMessage="1" showErrorMessage="1" sqref="P5:P2504">
      <formula1>$AH$2:$AH$4</formula1>
    </dataValidation>
    <dataValidation type="list" showInputMessage="1" showErrorMessage="1" sqref="C5:C2504">
      <formula1>SN</formula1>
    </dataValidation>
    <dataValidation type="list" allowBlank="1" showInputMessage="1" showErrorMessage="1" sqref="B5:B2504">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extLst>
    <ext xmlns:x14="http://schemas.microsoft.com/office/spreadsheetml/2009/9/main" uri="{78C0D931-6437-407d-A8EE-F0AAD7539E65}">
      <x14:conditionalFormattings>
        <x14:conditionalFormatting xmlns:xm="http://schemas.microsoft.com/office/excel/2006/main">
          <x14:cfRule type="expression" priority="1" stopIfTrue="1" id="{30559E21-D10B-4B93-BBA5-8BA655F0DF23}">
            <xm:f>IF(OR(OR(AND(B5="Cobalt",'V:\資料庫-承認資料\各類保證函(SJC格式或通用的)\公司公版保證函(自行複製使用)\98-RMI_EMRT_2.0-(Cobalt-Mica-Copper-Graphite-Lithium-Nickel)\[RMI_EMRT_1.3-(SJC).xlsx]Declaration'!#REF!=""),AND(B5="Mica",'V:\資料庫-承認資料\各類保證函(SJC格式或通用的)\公司公版保證函(自行複製使用)\98-RMI_EMRT_2.0-(Cobalt-Mica-Copper-Graphite-Lithium-Nickel)\[RMI_EMRT_1.3-(SJC).xlsx]Declaration'!#REF!="")),AND(LEN($C5)&gt;0,AND($C5&lt;&gt;"Smelter Not Listed",ISBLANK($D5)))),TRUE)</xm:f>
            <x14:dxf>
              <fill>
                <patternFill>
                  <bgColor theme="0" tint="-0.3498947111423078"/>
                </patternFill>
              </fill>
            </x14:dxf>
          </x14:cfRule>
          <xm:sqref>D5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Normal="100" workbookViewId="0">
      <pane xSplit="1" ySplit="3" topLeftCell="B117" activePane="bottomRight" state="frozen"/>
      <selection pane="topRight" activeCell="B24" sqref="B24:J24"/>
      <selection pane="bottomLeft" activeCell="B24" sqref="B24:J24"/>
      <selection pane="bottomRight" activeCell="B96" sqref="B96"/>
    </sheetView>
  </sheetViews>
  <sheetFormatPr defaultColWidth="9" defaultRowHeight="12.6"/>
  <cols>
    <col min="1" max="1" width="45" style="15" customWidth="1"/>
    <col min="2" max="2" width="43" style="16" customWidth="1"/>
    <col min="3" max="3" width="51.453125" style="15" customWidth="1"/>
    <col min="4" max="4" width="29" style="16" customWidth="1"/>
    <col min="5" max="9" width="10" style="15" hidden="1" customWidth="1"/>
    <col min="10" max="10" width="20.08984375" style="15" hidden="1" customWidth="1"/>
    <col min="11" max="12" width="10" style="15" hidden="1" customWidth="1"/>
    <col min="13" max="16" width="10" style="15" customWidth="1"/>
    <col min="17" max="26" width="9" style="15" customWidth="1"/>
    <col min="27" max="16384" width="9" style="15"/>
  </cols>
  <sheetData>
    <row r="1" spans="1:10" ht="30" customHeight="1">
      <c r="A1" s="472" t="str">
        <f ca="1">OFFSET(L!$C$1,MATCH("Checker"&amp;ADDRESS(ROW(),COLUMN(),4),L!$A:$A,0)-1,SL,,)</f>
        <v>在提交报告给客户检查本报告红色提示内容前， 请确保所有必填栏目已填写完成。</v>
      </c>
      <c r="B1" s="472"/>
      <c r="C1" s="472"/>
      <c r="D1" s="108" t="str">
        <f ca="1">OFFSET(L!$C$1,MATCH("Checker"&amp;ADDRESS(ROW(),COLUMN(),4),L!$A:$A,0)-1,SL,,)</f>
        <v>待完成的必填栏目</v>
      </c>
      <c r="E1" s="16" t="s">
        <v>18</v>
      </c>
    </row>
    <row r="2" spans="1:10" ht="16.2">
      <c r="A2" s="58" t="s">
        <v>47</v>
      </c>
      <c r="B2" s="59" t="str">
        <f>IF(F114=1,"Click here to return to Smelter List","")</f>
        <v>Click here to return to Smelter List</v>
      </c>
      <c r="C2" s="111" t="str">
        <f>IF(F112=1,"Click here to return to Product List","")</f>
        <v/>
      </c>
      <c r="D2" s="133" t="e">
        <f ca="1">IF(H125=0,"0",H125)</f>
        <v>#N/A</v>
      </c>
    </row>
    <row r="3" spans="1:10" ht="16.2">
      <c r="A3" s="60" t="str">
        <f ca="1">OFFSET(L!$C$1,MATCH("Checker"&amp;ADDRESS(ROW(),COLUMN(),4),L!$A:$A,0)-1,SL,,)</f>
        <v>必填栏目</v>
      </c>
      <c r="B3" s="60" t="str">
        <f ca="1">OFFSET(L!$C$1,MATCH("Checker"&amp;ADDRESS(ROW(),COLUMN(),4),L!$A:$A,0)-1,SL,,)</f>
        <v>已提供的答案</v>
      </c>
      <c r="C3" s="60" t="str">
        <f ca="1">OFFSET(L!$C$1,MATCH("Checker"&amp;ADDRESS(ROW(),COLUMN(),4),L!$A:$A,0)-1,SL,,)</f>
        <v>备注</v>
      </c>
      <c r="D3" s="60" t="str">
        <f ca="1">OFFSET(L!$C$1,MATCH("Checker"&amp;ADDRESS(ROW(),COLUMN(),4),L!$A:$A,0)-1,SL,,)</f>
        <v>信息源链接</v>
      </c>
      <c r="F3" s="61" t="s">
        <v>48</v>
      </c>
      <c r="G3" s="15" t="s">
        <v>49</v>
      </c>
      <c r="H3" s="15" t="s">
        <v>50</v>
      </c>
      <c r="I3" s="15" t="s">
        <v>51</v>
      </c>
      <c r="J3" s="15" t="s">
        <v>52</v>
      </c>
    </row>
    <row r="4" spans="1:10" ht="39">
      <c r="A4" s="135" t="str">
        <f ca="1">Declaration!B8</f>
        <v>公司名称（*）：</v>
      </c>
      <c r="B4" s="356" t="str">
        <f>Declaration!D8</f>
        <v>ALLEN CREATIONS CORP.</v>
      </c>
      <c r="C4" s="136" t="str">
        <f t="shared" ref="C4:C11" ca="1" si="0">IF(H4=1,J4,I4)</f>
        <v>填写</v>
      </c>
      <c r="D4" s="204" t="str">
        <f>IF(H4=1,"Click here to enter Company Name","")</f>
        <v/>
      </c>
      <c r="E4" s="16" t="s">
        <v>15</v>
      </c>
      <c r="F4" s="83">
        <v>1</v>
      </c>
      <c r="G4" s="62">
        <f t="shared" ref="G4:G11" si="1">IF(B4=0,1,0)</f>
        <v>0</v>
      </c>
      <c r="H4" s="63">
        <f t="shared" ref="H4:H17" si="2">F4*G4</f>
        <v>0</v>
      </c>
      <c r="I4" s="131" t="str">
        <f ca="1">OFFSET(L!$C$1,MATCH("Checker"&amp;"Comp",L!$A:$A,0)-1,SL,,)</f>
        <v>填写</v>
      </c>
      <c r="J4" s="358" t="str">
        <f ca="1">OFFSET(L!$C$1,MATCH("Checker"&amp;ADDRESS(ROW(),COLUMN(),4),L!$A:$A,0)-1,SL,,)</f>
        <v>在“申报”选项卡 D8 单元格中提供您的公司名称</v>
      </c>
    </row>
    <row r="5" spans="1:10" ht="39">
      <c r="A5" s="135" t="str">
        <f ca="1">Declaration!B9</f>
        <v>申报范围或种类 (*):</v>
      </c>
      <c r="B5" s="356" t="str">
        <f>Declaration!D9</f>
        <v>A. Company</v>
      </c>
      <c r="C5" s="136" t="str">
        <f t="shared" ca="1" si="0"/>
        <v>填写</v>
      </c>
      <c r="D5" s="85" t="str">
        <f>IF(H5=1,"Click here to enter Declaration Scope","")</f>
        <v/>
      </c>
      <c r="E5" s="16" t="s">
        <v>15</v>
      </c>
      <c r="F5" s="83">
        <v>1</v>
      </c>
      <c r="G5" s="62">
        <f t="shared" si="1"/>
        <v>0</v>
      </c>
      <c r="H5" s="63">
        <f t="shared" si="2"/>
        <v>0</v>
      </c>
      <c r="I5" s="131" t="str">
        <f ca="1">OFFSET(L!$C$1,MATCH("Checker"&amp;"Comp",L!$A:$A,0)-1,SL,,)</f>
        <v>填写</v>
      </c>
      <c r="J5" s="132" t="str">
        <f ca="1">OFFSET(L!$C$1,MATCH("Checker"&amp;ADDRESS(ROW(),COLUMN(),4),L!$A:$A,0)-1,SL,,)</f>
        <v>在“申报”选项卡 D9 单元格中选择申报范围</v>
      </c>
    </row>
    <row r="6" spans="1:10" ht="21.9" customHeight="1">
      <c r="A6" s="80" t="str">
        <f ca="1">Declaration!B10</f>
        <v>范围描述：</v>
      </c>
      <c r="B6" s="79">
        <f>Declaration!D10</f>
        <v>0</v>
      </c>
      <c r="C6" s="79" t="str">
        <f t="shared" ca="1" si="0"/>
        <v>填写</v>
      </c>
      <c r="D6" s="85" t="str">
        <f>IF(H6=1,"Click here to provide a Description of Scope","")</f>
        <v/>
      </c>
      <c r="E6" s="16" t="s">
        <v>15</v>
      </c>
      <c r="F6" s="84">
        <f>IF(OR(B5=Declaration!P9,B5=Declaration!Q9,B5=0),0,1)</f>
        <v>0</v>
      </c>
      <c r="G6" s="62">
        <f t="shared" si="1"/>
        <v>1</v>
      </c>
      <c r="H6" s="63">
        <f t="shared" si="2"/>
        <v>0</v>
      </c>
      <c r="I6" s="131" t="str">
        <f ca="1">OFFSET(L!$C$1,MATCH("Checker"&amp;"Comp",L!$A:$A,0)-1,SL,,)</f>
        <v>填写</v>
      </c>
      <c r="J6" s="15" t="str">
        <f ca="1">OFFSET(L!$C$1,MATCH("Checker"&amp;ADDRESS(ROW(),COLUMN(),4),L!$A:$A,0)-1,SL,,)</f>
        <v>在“申报”选项卡 D10 单元格中提供范围说明</v>
      </c>
    </row>
    <row r="7" spans="1:10" ht="21.9" customHeight="1">
      <c r="A7" s="80" t="str">
        <f ca="1">Declaration!B12</f>
        <v>选择贵公司的矿产申报范围 (*):</v>
      </c>
      <c r="B7" s="82"/>
      <c r="C7" s="79" t="str">
        <f t="shared" ca="1" si="0"/>
        <v>填写</v>
      </c>
      <c r="D7" s="317" t="str">
        <f>IF(H7=1,"Click here to enter Minerals/Metals in Scope","")</f>
        <v/>
      </c>
      <c r="E7" s="16"/>
      <c r="F7" s="83">
        <v>1</v>
      </c>
      <c r="G7" s="308">
        <f>IF(Declaration!B30&lt;&gt;"",0,1)</f>
        <v>0</v>
      </c>
      <c r="H7" s="63">
        <f t="shared" si="2"/>
        <v>0</v>
      </c>
      <c r="I7" s="131" t="str">
        <f ca="1">OFFSET(L!$C$1,MATCH("Checker"&amp;"Comp",L!$A:$A,0)-1,SL,,)</f>
        <v>填写</v>
      </c>
      <c r="J7" s="15">
        <f ca="1">OFFSET(L!$C$1,MATCH("Checker"&amp;ADDRESS(ROW(),COLUMN(),4),L!$A:$A,0)-1,SL,,)</f>
        <v>0</v>
      </c>
    </row>
    <row r="8" spans="1:10" ht="21.9" customHeight="1">
      <c r="A8" s="80">
        <f>Declaration!B14</f>
        <v>0</v>
      </c>
      <c r="B8" s="79"/>
      <c r="C8" s="79"/>
      <c r="D8" s="85"/>
      <c r="E8" s="16"/>
      <c r="F8" s="83"/>
      <c r="G8" s="62"/>
      <c r="H8" s="63"/>
      <c r="I8" s="131"/>
    </row>
    <row r="9" spans="1:10" ht="39">
      <c r="A9" s="135" t="str">
        <f ca="1">Declaration!B19</f>
        <v>联系人姓名 (*):</v>
      </c>
      <c r="B9" s="356" t="str">
        <f>Declaration!D19</f>
        <v xml:space="preserve">Allen </v>
      </c>
      <c r="C9" s="136" t="str">
        <f t="shared" ca="1" si="0"/>
        <v>填写</v>
      </c>
      <c r="D9" s="317" t="str">
        <f>IF(H9=1,"Click here to enter Contact Name","")</f>
        <v/>
      </c>
      <c r="E9" s="16" t="s">
        <v>15</v>
      </c>
      <c r="F9" s="83">
        <v>1</v>
      </c>
      <c r="G9" s="62">
        <f t="shared" si="1"/>
        <v>0</v>
      </c>
      <c r="H9" s="63">
        <f t="shared" si="2"/>
        <v>0</v>
      </c>
      <c r="I9" s="131" t="str">
        <f ca="1">OFFSET(L!$C$1,MATCH("Checker"&amp;"Comp",L!$A:$A,0)-1,SL,,)</f>
        <v>填写</v>
      </c>
      <c r="J9" s="15" t="str">
        <f ca="1">OFFSET(L!$C$1,MATCH("Checker"&amp;ADDRESS(ROW(),COLUMN(),4),L!$A:$A,0)-1,SL,,)</f>
        <v>在“申报”选项卡 D19 单元格中提供联系人姓名</v>
      </c>
    </row>
    <row r="10" spans="1:10" ht="39">
      <c r="A10" s="135" t="str">
        <f ca="1">Declaration!B20</f>
        <v>联系人电邮地址 (*):</v>
      </c>
      <c r="B10" s="357" t="str">
        <f>Declaration!D20</f>
        <v>allenkj.yeh@msa.hinet.net</v>
      </c>
      <c r="C10" s="136" t="str">
        <f t="shared" ca="1" si="0"/>
        <v>填写</v>
      </c>
      <c r="D10" s="316" t="str">
        <f>IF(H10=1,"Click here to enter Email-Contact","")</f>
        <v/>
      </c>
      <c r="E10" s="16" t="s">
        <v>15</v>
      </c>
      <c r="F10" s="83">
        <v>1</v>
      </c>
      <c r="G10" s="62">
        <f>IF(ISNUMBER(SEARCH("@",B10)),0,1)</f>
        <v>0</v>
      </c>
      <c r="H10" s="63">
        <f t="shared" si="2"/>
        <v>0</v>
      </c>
      <c r="I10" s="131" t="str">
        <f ca="1">OFFSET(L!$C$1,MATCH("Checker"&amp;"Comp",L!$A:$A,0)-1,SL,,)</f>
        <v>填写</v>
      </c>
      <c r="J10" s="15" t="str">
        <f ca="1">OFFSET(L!$C$1,MATCH("Checker"&amp;ADDRESS(ROW(),COLUMN(),4),L!$A:$A,0)-1,SL,,)</f>
        <v>在“申报”选项卡 D20 单元格中提供联系人有效的电子邮件地址</v>
      </c>
    </row>
    <row r="11" spans="1:10" ht="39">
      <c r="A11" s="135" t="str">
        <f ca="1">Declaration!B21</f>
        <v>联系人电话 (*):</v>
      </c>
      <c r="B11" s="356" t="str">
        <f>Declaration!D21</f>
        <v>02-2820-3786</v>
      </c>
      <c r="C11" s="136" t="str">
        <f t="shared" ca="1" si="0"/>
        <v>填写</v>
      </c>
      <c r="D11" s="316" t="str">
        <f>IF(H11=1,"Click here to enter Phone-Contact","")</f>
        <v/>
      </c>
      <c r="E11" s="16" t="s">
        <v>15</v>
      </c>
      <c r="F11" s="83">
        <v>1</v>
      </c>
      <c r="G11" s="62">
        <f t="shared" si="1"/>
        <v>0</v>
      </c>
      <c r="H11" s="63">
        <f t="shared" si="2"/>
        <v>0</v>
      </c>
      <c r="I11" s="131" t="str">
        <f ca="1">OFFSET(L!$C$1,MATCH("Checker"&amp;"Comp",L!$A:$A,0)-1,SL,,)</f>
        <v>填写</v>
      </c>
      <c r="J11" s="15" t="str">
        <f ca="1">OFFSET(L!$C$1,MATCH("Checker"&amp;ADDRESS(ROW(),COLUMN(),4),L!$A:$A,0)-1,SL,,)</f>
        <v>在“申报”选项卡 D21 单元格中提供联系人的电话号码</v>
      </c>
    </row>
    <row r="12" spans="1:10" ht="39">
      <c r="A12" s="135" t="str">
        <f ca="1">Declaration!B22</f>
        <v>授权人姓名 (*):</v>
      </c>
      <c r="B12" s="356" t="str">
        <f>Declaration!D22</f>
        <v>Allen</v>
      </c>
      <c r="C12" s="136" t="str">
        <f t="shared" ref="C12:C72" ca="1" si="3">IF(H12=1,J12,I12)</f>
        <v>填写</v>
      </c>
      <c r="D12" s="316" t="str">
        <f>IF(H12=1,"Click here to enter an Authorized Company Representative's name","")</f>
        <v/>
      </c>
      <c r="E12" s="16" t="s">
        <v>15</v>
      </c>
      <c r="F12" s="83">
        <v>1</v>
      </c>
      <c r="G12" s="62">
        <f t="shared" ref="G12:G17" si="4">IF(B12=0,1,0)</f>
        <v>0</v>
      </c>
      <c r="H12" s="63">
        <f t="shared" si="2"/>
        <v>0</v>
      </c>
      <c r="I12" s="131" t="str">
        <f ca="1">OFFSET(L!$C$1,MATCH("Checker"&amp;"Comp",L!$A:$A,0)-1,SL,,)</f>
        <v>填写</v>
      </c>
      <c r="J12" s="15" t="str">
        <f ca="1">OFFSET(L!$C$1,MATCH("Checker"&amp;ADDRESS(ROW(),COLUMN(),4),L!$A:$A,0)-1,SL,,)</f>
        <v>在“申报”选项卡 D22 单元格中提供授权公司代表联系人姓名</v>
      </c>
    </row>
    <row r="13" spans="1:10" ht="26.4">
      <c r="A13" s="80" t="str">
        <f ca="1">Declaration!B24</f>
        <v>授权人电邮地址 (*):</v>
      </c>
      <c r="B13" s="81" t="str">
        <f>Declaration!D24</f>
        <v>allenkj.yeh@msa.hinet.net</v>
      </c>
      <c r="C13" s="79" t="str">
        <f t="shared" ca="1" si="3"/>
        <v>填写</v>
      </c>
      <c r="D13" s="316" t="str">
        <f>IF(H13=1,"Click here to enter Representative's email","")</f>
        <v/>
      </c>
      <c r="E13" s="16" t="s">
        <v>18916</v>
      </c>
      <c r="F13" s="83">
        <v>1</v>
      </c>
      <c r="G13" s="62">
        <f>IF(ISNUMBER(SEARCH("@",B13)),0,1)</f>
        <v>0</v>
      </c>
      <c r="H13" s="63">
        <f t="shared" si="2"/>
        <v>0</v>
      </c>
      <c r="I13" s="131" t="str">
        <f ca="1">OFFSET(L!$C$1,MATCH("Checker"&amp;"Comp",L!$A:$A,0)-1,SL,,)</f>
        <v>填写</v>
      </c>
      <c r="J13" s="359" t="str">
        <f ca="1">OFFSET(L!$C$1,MATCH("Checker"&amp;ADDRESS(ROW(),COLUMN(),4),L!$A:$A,0)-1,SL,,)</f>
        <v>在“申报”选项卡 D24 单元格中提供授权公司代表的有效的电子邮件地址</v>
      </c>
    </row>
    <row r="14" spans="1:10" ht="21.9" customHeight="1">
      <c r="A14" s="80"/>
      <c r="B14" s="79"/>
      <c r="C14" s="79"/>
      <c r="D14" s="85"/>
      <c r="E14" s="16" t="s">
        <v>15</v>
      </c>
      <c r="F14" s="83"/>
      <c r="G14" s="62"/>
      <c r="H14" s="63">
        <f>F14*G14</f>
        <v>0</v>
      </c>
      <c r="I14" s="131"/>
    </row>
    <row r="15" spans="1:10" ht="39">
      <c r="A15" s="80" t="str">
        <f ca="1">Declaration!B26</f>
        <v>授权日期 (*):</v>
      </c>
      <c r="B15" s="81">
        <f>Declaration!D26</f>
        <v>45853</v>
      </c>
      <c r="C15" s="79" t="str">
        <f t="shared" ca="1" si="3"/>
        <v>填写</v>
      </c>
      <c r="D15" s="316" t="str">
        <f>IF(H15=1,"Click here to enter Date of Completion","")</f>
        <v/>
      </c>
      <c r="E15" s="16" t="s">
        <v>15</v>
      </c>
      <c r="F15" s="83">
        <v>1</v>
      </c>
      <c r="G15" s="62">
        <f t="shared" si="4"/>
        <v>0</v>
      </c>
      <c r="H15" s="63">
        <f t="shared" si="2"/>
        <v>0</v>
      </c>
      <c r="I15" s="131" t="str">
        <f ca="1">OFFSET(L!$C$1,MATCH("Checker"&amp;"Comp",L!$A:$A,0)-1,SL,,)</f>
        <v>填写</v>
      </c>
      <c r="J15" s="15" t="str">
        <f ca="1">OFFSET(L!$C$1,MATCH("Checker"&amp;ADDRESS(ROW(),COLUMN(),4),L!$A:$A,0)-1,SL,,)</f>
        <v>在“申报”选项卡 D26 单元格中提供表格填写日期</v>
      </c>
    </row>
    <row r="16" spans="1:10" ht="24.9" customHeight="1">
      <c r="A16" s="79" t="str">
        <f ca="1">Declaration!B29</f>
        <v>1) 是否在产品或生产流程中有意添加或使用任何指定矿产？ (*)</v>
      </c>
      <c r="B16" s="82"/>
      <c r="C16" s="82"/>
      <c r="D16" s="86"/>
      <c r="E16" s="16" t="s">
        <v>16</v>
      </c>
      <c r="F16" s="83"/>
      <c r="H16" s="15">
        <f t="shared" si="2"/>
        <v>0</v>
      </c>
    </row>
    <row r="17" spans="1:10" ht="24.9" customHeight="1">
      <c r="A17" s="80" t="str">
        <f>Declaration!B30</f>
        <v>Cobalt(*)</v>
      </c>
      <c r="B17" s="79" t="str">
        <f>Declaration!D30</f>
        <v>Yes</v>
      </c>
      <c r="C17" s="79" t="str">
        <f t="shared" ca="1" si="3"/>
        <v>填写</v>
      </c>
      <c r="D17" s="316" t="str">
        <f>IF(H17=1,"Click here to answer question 1 for specified mineral","")</f>
        <v/>
      </c>
      <c r="E17" s="16" t="s">
        <v>18</v>
      </c>
      <c r="F17" s="323">
        <f>IF(A17="",0,1)</f>
        <v>1</v>
      </c>
      <c r="G17" s="62">
        <f t="shared" si="4"/>
        <v>0</v>
      </c>
      <c r="H17" s="63">
        <f t="shared" si="2"/>
        <v>0</v>
      </c>
      <c r="I17" s="131" t="str">
        <f ca="1">OFFSET(L!$C$1,MATCH("Checker"&amp;"Comp",L!$A:$A,0)-1,SL,,)</f>
        <v>填写</v>
      </c>
      <c r="J17" s="132" t="str">
        <f ca="1">OFFSET(L!$C$1,MATCH("Checker"&amp;ADDRESS(ROW(),COLUMN(),4),L!$A:$A,0)-1,SL,,)</f>
        <v>在“申报”选项卡 D30 单元格中申报是否有意将指定矿产增加到贵公司的产品中</v>
      </c>
    </row>
    <row r="18" spans="1:10" ht="24.9" customHeight="1">
      <c r="A18" s="80" t="str">
        <f>Declaration!B31</f>
        <v>Copper(*)</v>
      </c>
      <c r="B18" s="79" t="str">
        <f>Declaration!D31</f>
        <v>Yes</v>
      </c>
      <c r="C18" s="79" t="str">
        <f t="shared" ca="1" si="3"/>
        <v>填写</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填写</v>
      </c>
      <c r="J18" s="132" t="str">
        <f ca="1">OFFSET(L!$C$1,MATCH("Checker"&amp;ADDRESS(ROW(),COLUMN(),4),L!$A:$A,0)-1,SL,,)</f>
        <v>在“申报”选项卡 D31 单元格中申报是否有意将指定矿产增加到贵公司的产品中</v>
      </c>
    </row>
    <row r="19" spans="1:10" ht="24.9" customHeight="1">
      <c r="A19" s="80" t="str">
        <f>Declaration!B32</f>
        <v>Graphite(*)</v>
      </c>
      <c r="B19" s="79" t="str">
        <f>Declaration!D32</f>
        <v>No</v>
      </c>
      <c r="C19" s="79" t="str">
        <f t="shared" ca="1" si="3"/>
        <v>填写</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填写</v>
      </c>
      <c r="J19" s="132" t="str">
        <f ca="1">OFFSET(L!$C$1,MATCH("Checker"&amp;ADDRESS(ROW(),COLUMN(),4),L!$A:$A,0)-1,SL,,)</f>
        <v>在“申报”选项卡 D32 单元格中申报是否有意将指定矿产增加到贵公司的产品中</v>
      </c>
    </row>
    <row r="20" spans="1:10" ht="24.9" customHeight="1">
      <c r="A20" s="80" t="str">
        <f>Declaration!B33</f>
        <v>Lithium(*)</v>
      </c>
      <c r="B20" s="79" t="str">
        <f>Declaration!D33</f>
        <v>No</v>
      </c>
      <c r="C20" s="79" t="str">
        <f t="shared" ca="1" si="3"/>
        <v>填写</v>
      </c>
      <c r="D20" s="316" t="str">
        <f t="shared" si="8"/>
        <v/>
      </c>
      <c r="E20" s="16" t="s">
        <v>15</v>
      </c>
      <c r="F20" s="323">
        <f t="shared" si="5"/>
        <v>1</v>
      </c>
      <c r="G20" s="62">
        <f t="shared" si="6"/>
        <v>0</v>
      </c>
      <c r="H20" s="63">
        <f t="shared" si="7"/>
        <v>0</v>
      </c>
      <c r="I20" s="131" t="str">
        <f ca="1">OFFSET(L!$C$1,MATCH("Checker"&amp;"Comp",L!$A:$A,0)-1,SL,,)</f>
        <v>填写</v>
      </c>
      <c r="J20" s="132" t="str">
        <f ca="1">OFFSET(L!$C$1,MATCH("Checker"&amp;ADDRESS(ROW(),COLUMN(),4),L!$A:$A,0)-1,SL,,)</f>
        <v>在“申报”选项卡 D33 单元格中申报是否有意将指定矿产增加到贵公司的产品中</v>
      </c>
    </row>
    <row r="21" spans="1:10" ht="24.9" customHeight="1">
      <c r="A21" s="80" t="str">
        <f>Declaration!B34</f>
        <v>Mica(*)</v>
      </c>
      <c r="B21" s="79" t="str">
        <f>Declaration!D34</f>
        <v>No</v>
      </c>
      <c r="C21" s="79" t="str">
        <f t="shared" ca="1" si="3"/>
        <v>填写</v>
      </c>
      <c r="D21" s="316" t="str">
        <f t="shared" si="8"/>
        <v/>
      </c>
      <c r="E21" s="16"/>
      <c r="F21" s="323">
        <f t="shared" si="5"/>
        <v>1</v>
      </c>
      <c r="G21" s="62">
        <f t="shared" si="6"/>
        <v>0</v>
      </c>
      <c r="H21" s="63">
        <f t="shared" si="7"/>
        <v>0</v>
      </c>
      <c r="I21" s="131" t="str">
        <f ca="1">OFFSET(L!$C$1,MATCH("Checker"&amp;"Comp",L!$A:$A,0)-1,SL,,)</f>
        <v>填写</v>
      </c>
      <c r="J21" s="132" t="str">
        <f ca="1">OFFSET(L!$C$1,MATCH("Checker"&amp;ADDRESS(ROW(),COLUMN(),4),L!$A:$A,0)-1,SL,,)</f>
        <v>在“申报”选项卡 D34 单元格中申报是否有意将指定矿产增加到贵公司的产品中</v>
      </c>
    </row>
    <row r="22" spans="1:10" ht="24.9" customHeight="1">
      <c r="A22" s="80" t="str">
        <f>Declaration!B35</f>
        <v>Nickel(*)</v>
      </c>
      <c r="B22" s="79" t="str">
        <f>Declaration!D35</f>
        <v>Yes</v>
      </c>
      <c r="C22" s="79" t="str">
        <f t="shared" ca="1" si="3"/>
        <v>填写</v>
      </c>
      <c r="D22" s="316" t="str">
        <f t="shared" si="8"/>
        <v/>
      </c>
      <c r="E22" s="16"/>
      <c r="F22" s="323">
        <f t="shared" si="5"/>
        <v>1</v>
      </c>
      <c r="G22" s="62">
        <f t="shared" si="6"/>
        <v>0</v>
      </c>
      <c r="H22" s="63">
        <f t="shared" si="7"/>
        <v>0</v>
      </c>
      <c r="I22" s="131" t="str">
        <f ca="1">OFFSET(L!$C$1,MATCH("Checker"&amp;"Comp",L!$A:$A,0)-1,SL,,)</f>
        <v>填写</v>
      </c>
      <c r="J22" s="132" t="str">
        <f ca="1">OFFSET(L!$C$1,MATCH("Checker"&amp;ADDRESS(ROW(),COLUMN(),4),L!$A:$A,0)-1,SL,,)</f>
        <v>在“申报”选项卡 D35 单元格中申报是否有意将指定矿产增加到贵公司的产品中</v>
      </c>
    </row>
    <row r="23" spans="1:10" ht="21.9" hidden="1" customHeight="1">
      <c r="A23" s="80" t="str">
        <f>Declaration!B36</f>
        <v/>
      </c>
      <c r="B23" s="79">
        <f>Declaration!D36</f>
        <v>0</v>
      </c>
      <c r="C23" s="79">
        <f t="shared" si="3"/>
        <v>0</v>
      </c>
      <c r="D23" s="85"/>
      <c r="E23" s="16"/>
      <c r="F23" s="323"/>
      <c r="G23" s="62"/>
      <c r="H23" s="63"/>
      <c r="I23" s="131"/>
      <c r="J23" s="132"/>
    </row>
    <row r="24" spans="1:10" ht="21.9" hidden="1" customHeight="1">
      <c r="A24" s="80" t="str">
        <f>Declaration!B37</f>
        <v/>
      </c>
      <c r="B24" s="79">
        <f>Declaration!D37</f>
        <v>0</v>
      </c>
      <c r="C24" s="79">
        <f t="shared" si="3"/>
        <v>0</v>
      </c>
      <c r="D24" s="85"/>
      <c r="E24" s="16"/>
      <c r="F24" s="323"/>
      <c r="G24" s="62"/>
      <c r="H24" s="63"/>
      <c r="I24" s="131"/>
      <c r="J24" s="132"/>
    </row>
    <row r="25" spans="1:10" ht="21.9" hidden="1" customHeight="1">
      <c r="A25" s="80" t="str">
        <f>Declaration!B38</f>
        <v/>
      </c>
      <c r="B25" s="79">
        <f>Declaration!D38</f>
        <v>0</v>
      </c>
      <c r="C25" s="79">
        <f t="shared" si="3"/>
        <v>0</v>
      </c>
      <c r="D25" s="85"/>
      <c r="E25" s="16"/>
      <c r="F25" s="323"/>
      <c r="G25" s="62"/>
      <c r="H25" s="63"/>
      <c r="I25" s="131"/>
      <c r="J25" s="132"/>
    </row>
    <row r="26" spans="1:10" ht="21.9" hidden="1" customHeight="1">
      <c r="A26" s="80" t="str">
        <f>Declaration!B39</f>
        <v/>
      </c>
      <c r="B26" s="79">
        <f>Declaration!D39</f>
        <v>0</v>
      </c>
      <c r="C26" s="79">
        <f t="shared" si="3"/>
        <v>0</v>
      </c>
      <c r="D26" s="85"/>
      <c r="E26" s="16"/>
      <c r="F26" s="323"/>
      <c r="G26" s="62"/>
      <c r="H26" s="63"/>
      <c r="I26" s="131"/>
      <c r="J26" s="132"/>
    </row>
    <row r="27" spans="1:10" ht="24.9" customHeight="1">
      <c r="A27" s="79" t="str">
        <f ca="1">Declaration!B41</f>
        <v>2) 产品中是否还存有任何指定矿产？ (*)(*)</v>
      </c>
      <c r="B27" s="82"/>
      <c r="C27" s="82"/>
      <c r="D27" s="86"/>
      <c r="E27" s="16" t="s">
        <v>15</v>
      </c>
      <c r="F27" s="83"/>
      <c r="J27" s="132"/>
    </row>
    <row r="28" spans="1:10" ht="39">
      <c r="A28" s="80" t="str">
        <f>Declaration!B42</f>
        <v>Cobalt(*)</v>
      </c>
      <c r="B28" s="79" t="str">
        <f>Declaration!D42</f>
        <v>Yes</v>
      </c>
      <c r="C28" s="136" t="str">
        <f t="shared" ref="C28:C37" ca="1" si="9">IF(H28=1,J28,I28)</f>
        <v>填写</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填写</v>
      </c>
      <c r="J28" s="15" t="str">
        <f ca="1">OFFSET(L!$C$1,MATCH("Checker"&amp;ADDRESS(ROW(),COLUMN(),4),L!$A:$A,0)-1,SL,,)</f>
        <v>在“申报”选项卡 D42 单元格中申报指定矿产是否必须用于贵公司产品的生产中并且包含在申报的成品内</v>
      </c>
    </row>
    <row r="29" spans="1:10" ht="39">
      <c r="A29" s="80" t="str">
        <f>Declaration!B43</f>
        <v>Copper(*)</v>
      </c>
      <c r="B29" s="79" t="str">
        <f>Declaration!D43</f>
        <v>Yes</v>
      </c>
      <c r="C29" s="136" t="str">
        <f t="shared" ca="1" si="9"/>
        <v>填写</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填写</v>
      </c>
      <c r="J29" s="15" t="str">
        <f ca="1">OFFSET(L!$C$1,MATCH("Checker"&amp;ADDRESS(ROW(),COLUMN(),4),L!$A:$A,0)-1,SL,,)</f>
        <v>在“申报”选项卡 D43 单元格中申报指定矿产是否必须用于贵公司产品的生产中并且包含在申报的成品内</v>
      </c>
    </row>
    <row r="30" spans="1:10" ht="14.4">
      <c r="A30" s="80" t="str">
        <f>Declaration!B44</f>
        <v>Graphite</v>
      </c>
      <c r="B30" s="79">
        <f>Declaration!D44</f>
        <v>0</v>
      </c>
      <c r="C30" s="136" t="str">
        <f t="shared" ca="1" si="9"/>
        <v>填写</v>
      </c>
      <c r="D30" s="316" t="str">
        <f t="shared" si="10"/>
        <v/>
      </c>
      <c r="E30" s="16"/>
      <c r="F30" s="84">
        <f t="shared" si="11"/>
        <v>0</v>
      </c>
      <c r="G30" s="62">
        <f t="shared" si="12"/>
        <v>1</v>
      </c>
      <c r="H30" s="63">
        <f t="shared" si="13"/>
        <v>0</v>
      </c>
      <c r="I30" s="131" t="str">
        <f ca="1">OFFSET(L!$C$1,MATCH("Checker"&amp;"Comp",L!$A:$A,0)-1,SL,,)</f>
        <v>填写</v>
      </c>
      <c r="J30" s="15" t="str">
        <f ca="1">OFFSET(L!$C$1,MATCH("Checker"&amp;ADDRESS(ROW(),COLUMN(),4),L!$A:$A,0)-1,SL,,)</f>
        <v>在“申报”选项卡 D44 单元格中申报指定矿产是否必须用于贵公司产品的生产中并且包含在申报的成品内</v>
      </c>
    </row>
    <row r="31" spans="1:10" ht="14.4">
      <c r="A31" s="80" t="str">
        <f>Declaration!B45</f>
        <v>Lithium</v>
      </c>
      <c r="B31" s="79">
        <f>Declaration!D45</f>
        <v>0</v>
      </c>
      <c r="C31" s="136" t="str">
        <f t="shared" ca="1" si="9"/>
        <v>填写</v>
      </c>
      <c r="D31" s="316" t="str">
        <f t="shared" si="10"/>
        <v/>
      </c>
      <c r="E31" s="16"/>
      <c r="F31" s="84">
        <f t="shared" si="11"/>
        <v>0</v>
      </c>
      <c r="G31" s="62">
        <f t="shared" si="12"/>
        <v>1</v>
      </c>
      <c r="H31" s="63">
        <f t="shared" si="13"/>
        <v>0</v>
      </c>
      <c r="I31" s="131" t="str">
        <f ca="1">OFFSET(L!$C$1,MATCH("Checker"&amp;"Comp",L!$A:$A,0)-1,SL,,)</f>
        <v>填写</v>
      </c>
      <c r="J31" s="15" t="str">
        <f ca="1">OFFSET(L!$C$1,MATCH("Checker"&amp;ADDRESS(ROW(),COLUMN(),4),L!$A:$A,0)-1,SL,,)</f>
        <v>在“申报”选项卡 D45 单元格中申报指定矿产是否必须用于贵公司产品的生产中并且包含在申报的成品内</v>
      </c>
    </row>
    <row r="32" spans="1:10" ht="14.4">
      <c r="A32" s="80" t="str">
        <f>Declaration!B46</f>
        <v>Mica</v>
      </c>
      <c r="B32" s="79">
        <f>Declaration!D46</f>
        <v>0</v>
      </c>
      <c r="C32" s="136" t="str">
        <f t="shared" ca="1" si="9"/>
        <v>填写</v>
      </c>
      <c r="D32" s="316" t="str">
        <f t="shared" si="10"/>
        <v/>
      </c>
      <c r="E32" s="16"/>
      <c r="F32" s="84">
        <f t="shared" si="11"/>
        <v>0</v>
      </c>
      <c r="G32" s="62">
        <f t="shared" si="12"/>
        <v>1</v>
      </c>
      <c r="H32" s="63">
        <f t="shared" si="13"/>
        <v>0</v>
      </c>
      <c r="I32" s="131" t="str">
        <f ca="1">OFFSET(L!$C$1,MATCH("Checker"&amp;"Comp",L!$A:$A,0)-1,SL,,)</f>
        <v>填写</v>
      </c>
      <c r="J32" s="15" t="str">
        <f ca="1">OFFSET(L!$C$1,MATCH("Checker"&amp;ADDRESS(ROW(),COLUMN(),4),L!$A:$A,0)-1,SL,,)</f>
        <v>在“申报”选项卡 D46 单元格中申报指定矿产是否必须用于贵公司产品的生产中并且包含在申报的成品内</v>
      </c>
    </row>
    <row r="33" spans="1:10" ht="14.4">
      <c r="A33" s="80" t="str">
        <f>Declaration!B47</f>
        <v>Nickel(*)</v>
      </c>
      <c r="B33" s="79" t="str">
        <f>Declaration!D47</f>
        <v>Yes</v>
      </c>
      <c r="C33" s="136" t="str">
        <f t="shared" ca="1" si="9"/>
        <v>填写</v>
      </c>
      <c r="D33" s="316" t="str">
        <f t="shared" si="10"/>
        <v/>
      </c>
      <c r="E33" s="16"/>
      <c r="F33" s="84">
        <f t="shared" si="11"/>
        <v>1</v>
      </c>
      <c r="G33" s="62">
        <f t="shared" si="12"/>
        <v>0</v>
      </c>
      <c r="H33" s="63">
        <f t="shared" si="13"/>
        <v>0</v>
      </c>
      <c r="I33" s="131" t="str">
        <f ca="1">OFFSET(L!$C$1,MATCH("Checker"&amp;"Comp",L!$A:$A,0)-1,SL,,)</f>
        <v>填写</v>
      </c>
      <c r="J33" s="15" t="str">
        <f ca="1">OFFSET(L!$C$1,MATCH("Checker"&amp;ADDRESS(ROW(),COLUMN(),4),L!$A:$A,0)-1,SL,,)</f>
        <v>在“申报”选项卡 D47 单元格中申报指定矿产是否必须用于贵公司产品的生产中并且包含在申报的成品内</v>
      </c>
    </row>
    <row r="34" spans="1:10" ht="21.9" hidden="1" customHeight="1">
      <c r="A34" s="80" t="str">
        <f>Declaration!B48</f>
        <v/>
      </c>
      <c r="B34" s="79">
        <f>Declaration!D48</f>
        <v>0</v>
      </c>
      <c r="C34" s="136">
        <f t="shared" si="9"/>
        <v>0</v>
      </c>
      <c r="D34" s="229"/>
      <c r="E34" s="16"/>
      <c r="F34" s="84"/>
      <c r="G34" s="62"/>
      <c r="H34" s="63"/>
      <c r="I34" s="131"/>
    </row>
    <row r="35" spans="1:10" ht="21.9" hidden="1" customHeight="1">
      <c r="A35" s="80" t="str">
        <f>Declaration!B49</f>
        <v/>
      </c>
      <c r="B35" s="79">
        <f>Declaration!D49</f>
        <v>0</v>
      </c>
      <c r="C35" s="136">
        <f t="shared" si="9"/>
        <v>0</v>
      </c>
      <c r="D35" s="229"/>
      <c r="E35" s="16"/>
      <c r="F35" s="84"/>
      <c r="G35" s="62"/>
      <c r="H35" s="63"/>
      <c r="I35" s="131"/>
    </row>
    <row r="36" spans="1:10" ht="21.9" hidden="1" customHeight="1">
      <c r="A36" s="80" t="str">
        <f>Declaration!B50</f>
        <v/>
      </c>
      <c r="B36" s="79">
        <f>Declaration!D50</f>
        <v>0</v>
      </c>
      <c r="C36" s="136">
        <f t="shared" si="9"/>
        <v>0</v>
      </c>
      <c r="D36" s="229"/>
      <c r="E36" s="16"/>
      <c r="F36" s="84"/>
      <c r="G36" s="62"/>
      <c r="H36" s="63"/>
      <c r="I36" s="131"/>
    </row>
    <row r="37" spans="1:10" ht="21.9" hidden="1" customHeight="1">
      <c r="A37" s="80" t="str">
        <f>Declaration!B51</f>
        <v/>
      </c>
      <c r="B37" s="79">
        <f>Declaration!D51</f>
        <v>0</v>
      </c>
      <c r="C37" s="136">
        <f t="shared" si="9"/>
        <v>0</v>
      </c>
      <c r="D37" s="229"/>
      <c r="E37" s="16"/>
      <c r="F37" s="84"/>
      <c r="G37" s="62"/>
      <c r="H37" s="63"/>
      <c r="I37" s="131"/>
    </row>
    <row r="38" spans="1:10" ht="24.9" customHeight="1">
      <c r="A38" s="79" t="str">
        <f ca="1">Declaration!B53</f>
        <v>3) 贵公司供应链中是否有冶炼厂或加工厂从受冲突影响和高风险地区采购指定矿产？ （《经合组织尽职调查指南》，参见定义选项卡） (*)</v>
      </c>
      <c r="B38" s="82"/>
      <c r="C38" s="82"/>
      <c r="D38" s="86"/>
      <c r="E38" s="16" t="s">
        <v>15</v>
      </c>
      <c r="F38" s="83"/>
      <c r="J38" s="132"/>
    </row>
    <row r="39" spans="1:10" ht="39">
      <c r="A39" s="80" t="str">
        <f>Declaration!B54</f>
        <v>Cobalt(*)</v>
      </c>
      <c r="B39" s="79" t="str">
        <f>Declaration!D54</f>
        <v>No</v>
      </c>
      <c r="C39" s="136" t="str">
        <f t="shared" ca="1" si="3"/>
        <v>填写</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填写</v>
      </c>
      <c r="J39" s="15" t="str">
        <f ca="1">OFFSET(L!$C$1,MATCH("Checker"&amp;ADDRESS(ROW(),COLUMN(),4),L!$A:$A,0)-1,SL,,)</f>
        <v>在“申报”选项卡 D54 单元格中申报此调查回答中所申报产品范围内使用的指定矿产的原产地是否为受冲突影响和高风险地区</v>
      </c>
    </row>
    <row r="40" spans="1:10" ht="39">
      <c r="A40" s="80" t="str">
        <f>Declaration!B55</f>
        <v>Copper(*)</v>
      </c>
      <c r="B40" s="79" t="str">
        <f>Declaration!D55</f>
        <v>No</v>
      </c>
      <c r="C40" s="136" t="str">
        <f t="shared" ca="1" si="3"/>
        <v>填写</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填写</v>
      </c>
      <c r="J40" s="15" t="str">
        <f ca="1">OFFSET(L!$C$1,MATCH("Checker"&amp;ADDRESS(ROW(),COLUMN(),4),L!$A:$A,0)-1,SL,,)</f>
        <v>在“申报”选项卡 D55 单元格中申报此调查回答中所申报产品范围内使用的指定矿产的原产地是否为受冲突影响和高风险地区</v>
      </c>
    </row>
    <row r="41" spans="1:10" ht="14.4">
      <c r="A41" s="80" t="str">
        <f>Declaration!B56</f>
        <v>Graphite</v>
      </c>
      <c r="B41" s="79">
        <f>Declaration!D56</f>
        <v>0</v>
      </c>
      <c r="C41" s="136" t="str">
        <f t="shared" ca="1" si="3"/>
        <v>填写</v>
      </c>
      <c r="D41" s="318" t="str">
        <f t="shared" si="16"/>
        <v/>
      </c>
      <c r="E41" s="16"/>
      <c r="F41" s="84">
        <f t="shared" si="17"/>
        <v>0</v>
      </c>
      <c r="G41" s="62">
        <f t="shared" si="18"/>
        <v>1</v>
      </c>
      <c r="H41" s="63">
        <f t="shared" si="19"/>
        <v>0</v>
      </c>
      <c r="I41" s="131" t="str">
        <f ca="1">OFFSET(L!$C$1,MATCH("Checker"&amp;"Comp",L!$A:$A,0)-1,SL,,)</f>
        <v>填写</v>
      </c>
      <c r="J41" s="15" t="str">
        <f ca="1">OFFSET(L!$C$1,MATCH("Checker"&amp;ADDRESS(ROW(),COLUMN(),4),L!$A:$A,0)-1,SL,,)</f>
        <v>在“申报”选项卡 D56 单元格中申报此调查回答中所申报产品范围内使用的指定矿产的原产地是否为受冲突影响和高风险地区</v>
      </c>
    </row>
    <row r="42" spans="1:10" ht="14.4">
      <c r="A42" s="80" t="str">
        <f>Declaration!B57</f>
        <v>Lithium</v>
      </c>
      <c r="B42" s="79">
        <f>Declaration!D57</f>
        <v>0</v>
      </c>
      <c r="C42" s="136" t="str">
        <f t="shared" ca="1" si="3"/>
        <v>填写</v>
      </c>
      <c r="D42" s="318" t="str">
        <f t="shared" si="16"/>
        <v/>
      </c>
      <c r="E42" s="16"/>
      <c r="F42" s="84">
        <f t="shared" si="17"/>
        <v>0</v>
      </c>
      <c r="G42" s="62">
        <f t="shared" si="18"/>
        <v>1</v>
      </c>
      <c r="H42" s="63">
        <f t="shared" si="19"/>
        <v>0</v>
      </c>
      <c r="I42" s="131" t="str">
        <f ca="1">OFFSET(L!$C$1,MATCH("Checker"&amp;"Comp",L!$A:$A,0)-1,SL,,)</f>
        <v>填写</v>
      </c>
      <c r="J42" s="15" t="str">
        <f ca="1">OFFSET(L!$C$1,MATCH("Checker"&amp;ADDRESS(ROW(),COLUMN(),4),L!$A:$A,0)-1,SL,,)</f>
        <v>在“申报”选项卡 D57 单元格中申报此调查回答中所申报产品范围内使用的指定矿产的原产地是否为受冲突影响和高风险地区</v>
      </c>
    </row>
    <row r="43" spans="1:10" ht="14.4">
      <c r="A43" s="80" t="str">
        <f>Declaration!B58</f>
        <v>Mica</v>
      </c>
      <c r="B43" s="79">
        <f>Declaration!D58</f>
        <v>0</v>
      </c>
      <c r="C43" s="136" t="str">
        <f t="shared" ca="1" si="3"/>
        <v>填写</v>
      </c>
      <c r="D43" s="318" t="str">
        <f t="shared" si="16"/>
        <v/>
      </c>
      <c r="E43" s="16"/>
      <c r="F43" s="84">
        <f t="shared" si="17"/>
        <v>0</v>
      </c>
      <c r="G43" s="62">
        <f t="shared" si="18"/>
        <v>1</v>
      </c>
      <c r="H43" s="63">
        <f t="shared" si="19"/>
        <v>0</v>
      </c>
      <c r="I43" s="131" t="str">
        <f ca="1">OFFSET(L!$C$1,MATCH("Checker"&amp;"Comp",L!$A:$A,0)-1,SL,,)</f>
        <v>填写</v>
      </c>
      <c r="J43" s="15" t="str">
        <f ca="1">OFFSET(L!$C$1,MATCH("Checker"&amp;ADDRESS(ROW(),COLUMN(),4),L!$A:$A,0)-1,SL,,)</f>
        <v>在“申报”选项卡 D58 单元格中申报此调查回答中所申报产品范围内使用的指定矿产的原产地是否为受冲突影响和高风险地区</v>
      </c>
    </row>
    <row r="44" spans="1:10" ht="14.4">
      <c r="A44" s="80" t="str">
        <f>Declaration!B59</f>
        <v>Nickel(*)</v>
      </c>
      <c r="B44" s="79" t="str">
        <f>Declaration!D59</f>
        <v>No</v>
      </c>
      <c r="C44" s="136" t="str">
        <f t="shared" ca="1" si="3"/>
        <v>填写</v>
      </c>
      <c r="D44" s="318" t="str">
        <f t="shared" si="16"/>
        <v/>
      </c>
      <c r="E44" s="16"/>
      <c r="F44" s="84">
        <f t="shared" si="17"/>
        <v>1</v>
      </c>
      <c r="G44" s="62">
        <f t="shared" si="18"/>
        <v>0</v>
      </c>
      <c r="H44" s="63">
        <f t="shared" si="19"/>
        <v>0</v>
      </c>
      <c r="I44" s="131" t="str">
        <f ca="1">OFFSET(L!$C$1,MATCH("Checker"&amp;"Comp",L!$A:$A,0)-1,SL,,)</f>
        <v>填写</v>
      </c>
      <c r="J44" s="15" t="str">
        <f ca="1">OFFSET(L!$C$1,MATCH("Checker"&amp;ADDRESS(ROW(),COLUMN(),4),L!$A:$A,0)-1,SL,,)</f>
        <v>在“申报”选项卡 D59 单元格中申报此调查回答中所申报产品范围内使用的指定矿产的原产地是否为受冲突影响和高风险地区</v>
      </c>
    </row>
    <row r="45" spans="1:10" ht="21.9" hidden="1" customHeight="1">
      <c r="A45" s="80" t="str">
        <f>Declaration!B60</f>
        <v/>
      </c>
      <c r="B45" s="79">
        <f>Declaration!D60</f>
        <v>0</v>
      </c>
      <c r="C45" s="136">
        <f t="shared" si="3"/>
        <v>0</v>
      </c>
      <c r="D45" s="229"/>
      <c r="E45" s="16"/>
      <c r="F45" s="84"/>
      <c r="G45" s="62"/>
      <c r="H45" s="63"/>
      <c r="I45" s="131"/>
    </row>
    <row r="46" spans="1:10" ht="21.9" hidden="1" customHeight="1">
      <c r="A46" s="80" t="str">
        <f>Declaration!B61</f>
        <v/>
      </c>
      <c r="B46" s="79">
        <f>Declaration!D61</f>
        <v>0</v>
      </c>
      <c r="C46" s="136">
        <f t="shared" si="3"/>
        <v>0</v>
      </c>
      <c r="D46" s="229"/>
      <c r="E46" s="16"/>
      <c r="F46" s="84"/>
      <c r="G46" s="62"/>
      <c r="H46" s="63"/>
      <c r="I46" s="131"/>
    </row>
    <row r="47" spans="1:10" ht="21.9" hidden="1" customHeight="1">
      <c r="A47" s="80" t="str">
        <f>Declaration!B62</f>
        <v/>
      </c>
      <c r="B47" s="79">
        <f>Declaration!D62</f>
        <v>0</v>
      </c>
      <c r="C47" s="136">
        <f t="shared" si="3"/>
        <v>0</v>
      </c>
      <c r="D47" s="229"/>
      <c r="E47" s="16"/>
      <c r="F47" s="84"/>
      <c r="G47" s="62"/>
      <c r="H47" s="63"/>
      <c r="I47" s="131"/>
    </row>
    <row r="48" spans="1:10" ht="21.9" hidden="1" customHeight="1">
      <c r="A48" s="80" t="str">
        <f>Declaration!B63</f>
        <v/>
      </c>
      <c r="B48" s="79">
        <f>Declaration!D63</f>
        <v>0</v>
      </c>
      <c r="C48" s="136">
        <f t="shared" si="3"/>
        <v>0</v>
      </c>
      <c r="D48" s="87"/>
      <c r="E48" s="16" t="s">
        <v>15</v>
      </c>
      <c r="F48" s="84"/>
      <c r="G48" s="62"/>
      <c r="H48" s="63"/>
      <c r="I48" s="131"/>
    </row>
    <row r="49" spans="1:10" ht="24.9" customHeight="1">
      <c r="A49" s="79" t="str">
        <f ca="1">Declaration!B65</f>
        <v>4) 是否 100% 的指定矿产来自回收料或
报废料资源？ (*)</v>
      </c>
      <c r="B49" s="82"/>
      <c r="C49" s="82"/>
      <c r="D49" s="86"/>
      <c r="E49" s="16" t="s">
        <v>15</v>
      </c>
      <c r="F49" s="83"/>
      <c r="J49" s="132"/>
    </row>
    <row r="50" spans="1:10" ht="55.5" customHeight="1">
      <c r="A50" s="80" t="str">
        <f>Declaration!B66</f>
        <v>Cobalt(*)</v>
      </c>
      <c r="B50" s="79" t="str">
        <f>Declaration!D66</f>
        <v>No</v>
      </c>
      <c r="C50" s="136" t="str">
        <f ca="1">IF(H50=1,J50,I50)</f>
        <v>填写</v>
      </c>
      <c r="D50" s="318" t="str">
        <f>IF(H50=1,"Click here to answer question 4 for specified mineral","")</f>
        <v/>
      </c>
      <c r="E50" s="16" t="s">
        <v>15</v>
      </c>
      <c r="F50" s="84">
        <f>F39</f>
        <v>1</v>
      </c>
      <c r="G50" s="62">
        <f>IF(B50=0,1,0)</f>
        <v>0</v>
      </c>
      <c r="H50" s="63">
        <f>F50*G50</f>
        <v>0</v>
      </c>
      <c r="I50" s="131" t="str">
        <f ca="1">OFFSET(L!$C$1,MATCH("Checker"&amp;"Comp",L!$A:$A,0)-1,SL,,)</f>
        <v>填写</v>
      </c>
      <c r="J50" s="132" t="str">
        <f ca="1">OFFSET(L!$C$1,MATCH("Checker"&amp;ADDRESS(ROW(),COLUMN(),4),L!$A:$A,0)-1,SL,,)</f>
        <v>在“申报”选项卡 D66 单元格中申报在此调查回答中所申报产品范围内使用的指定矿产是否完全来自回收料或报废料</v>
      </c>
    </row>
    <row r="51" spans="1:10" ht="55.5" customHeight="1">
      <c r="A51" s="80" t="str">
        <f>Declaration!B67</f>
        <v>Copper(*)</v>
      </c>
      <c r="B51" s="79" t="str">
        <f>Declaration!D67</f>
        <v>No</v>
      </c>
      <c r="C51" s="136" t="str">
        <f t="shared" ref="C51:C59" ca="1" si="20">IF(H51=1,J51,I51)</f>
        <v>填写</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填写</v>
      </c>
      <c r="J51" s="132" t="str">
        <f ca="1">OFFSET(L!$C$1,MATCH("Checker"&amp;ADDRESS(ROW(),COLUMN(),4),L!$A:$A,0)-1,SL,,)</f>
        <v>在“申报”选项卡 D67 单元格中申报在此调查回答中所申报产品范围内使用的指定矿产是否完全来自回收料或报废料</v>
      </c>
    </row>
    <row r="52" spans="1:10" ht="55.5" customHeight="1">
      <c r="A52" s="80" t="str">
        <f>Declaration!B68</f>
        <v>Graphite</v>
      </c>
      <c r="B52" s="79">
        <f>Declaration!D68</f>
        <v>0</v>
      </c>
      <c r="C52" s="136" t="str">
        <f t="shared" ca="1" si="20"/>
        <v>填写</v>
      </c>
      <c r="D52" s="318" t="str">
        <f t="shared" si="21"/>
        <v/>
      </c>
      <c r="E52" s="16"/>
      <c r="F52" s="84">
        <f t="shared" si="22"/>
        <v>0</v>
      </c>
      <c r="G52" s="62">
        <f t="shared" si="23"/>
        <v>1</v>
      </c>
      <c r="H52" s="63">
        <f t="shared" si="24"/>
        <v>0</v>
      </c>
      <c r="I52" s="131" t="str">
        <f ca="1">OFFSET(L!$C$1,MATCH("Checker"&amp;"Comp",L!$A:$A,0)-1,SL,,)</f>
        <v>填写</v>
      </c>
      <c r="J52" s="132" t="str">
        <f ca="1">OFFSET(L!$C$1,MATCH("Checker"&amp;ADDRESS(ROW(),COLUMN(),4),L!$A:$A,0)-1,SL,,)</f>
        <v>在“申报”选项卡 D68 单元格中申报在此调查回答中所申报产品范围内使用的指定矿产是否完全来自回收料或报废料</v>
      </c>
    </row>
    <row r="53" spans="1:10" ht="55.5" customHeight="1">
      <c r="A53" s="80" t="str">
        <f>Declaration!B69</f>
        <v>Lithium</v>
      </c>
      <c r="B53" s="79">
        <f>Declaration!D69</f>
        <v>0</v>
      </c>
      <c r="C53" s="136" t="str">
        <f t="shared" ca="1" si="20"/>
        <v>填写</v>
      </c>
      <c r="D53" s="318" t="str">
        <f t="shared" si="21"/>
        <v/>
      </c>
      <c r="E53" s="16"/>
      <c r="F53" s="84">
        <f t="shared" si="22"/>
        <v>0</v>
      </c>
      <c r="G53" s="62">
        <f t="shared" si="23"/>
        <v>1</v>
      </c>
      <c r="H53" s="63">
        <f t="shared" si="24"/>
        <v>0</v>
      </c>
      <c r="I53" s="131" t="str">
        <f ca="1">OFFSET(L!$C$1,MATCH("Checker"&amp;"Comp",L!$A:$A,0)-1,SL,,)</f>
        <v>填写</v>
      </c>
      <c r="J53" s="132" t="str">
        <f ca="1">OFFSET(L!$C$1,MATCH("Checker"&amp;ADDRESS(ROW(),COLUMN(),4),L!$A:$A,0)-1,SL,,)</f>
        <v>在“申报”选项卡 D69 单元格中申报在此调查回答中所申报产品范围内使用的指定矿产是否完全来自回收料或报废料</v>
      </c>
    </row>
    <row r="54" spans="1:10" ht="55.5" customHeight="1">
      <c r="A54" s="80" t="str">
        <f>Declaration!B70</f>
        <v>Mica</v>
      </c>
      <c r="B54" s="79">
        <f>Declaration!D70</f>
        <v>0</v>
      </c>
      <c r="C54" s="136" t="str">
        <f t="shared" ca="1" si="20"/>
        <v>填写</v>
      </c>
      <c r="D54" s="318" t="str">
        <f t="shared" si="21"/>
        <v/>
      </c>
      <c r="E54" s="16"/>
      <c r="F54" s="84">
        <f t="shared" si="22"/>
        <v>0</v>
      </c>
      <c r="G54" s="62">
        <f t="shared" si="23"/>
        <v>1</v>
      </c>
      <c r="H54" s="63">
        <f t="shared" si="24"/>
        <v>0</v>
      </c>
      <c r="I54" s="131" t="str">
        <f ca="1">OFFSET(L!$C$1,MATCH("Checker"&amp;"Comp",L!$A:$A,0)-1,SL,,)</f>
        <v>填写</v>
      </c>
      <c r="J54" s="132" t="str">
        <f ca="1">OFFSET(L!$C$1,MATCH("Checker"&amp;ADDRESS(ROW(),COLUMN(),4),L!$A:$A,0)-1,SL,,)</f>
        <v>在“申报”选项卡 D70 单元格中申报在此调查回答中所申报产品范围内使用的指定矿产是否完全来自回收料或报废料</v>
      </c>
    </row>
    <row r="55" spans="1:10" ht="55.5" customHeight="1">
      <c r="A55" s="80" t="str">
        <f>Declaration!B71</f>
        <v>Nickel(*)</v>
      </c>
      <c r="B55" s="79" t="str">
        <f>Declaration!D71</f>
        <v>No</v>
      </c>
      <c r="C55" s="136" t="str">
        <f t="shared" ca="1" si="20"/>
        <v>填写</v>
      </c>
      <c r="D55" s="318" t="str">
        <f t="shared" si="21"/>
        <v/>
      </c>
      <c r="E55" s="16"/>
      <c r="F55" s="84">
        <f t="shared" si="22"/>
        <v>1</v>
      </c>
      <c r="G55" s="62">
        <f t="shared" si="23"/>
        <v>0</v>
      </c>
      <c r="H55" s="63">
        <f t="shared" si="24"/>
        <v>0</v>
      </c>
      <c r="I55" s="131" t="str">
        <f ca="1">OFFSET(L!$C$1,MATCH("Checker"&amp;"Comp",L!$A:$A,0)-1,SL,,)</f>
        <v>填写</v>
      </c>
      <c r="J55" s="132" t="str">
        <f ca="1">OFFSET(L!$C$1,MATCH("Checker"&amp;ADDRESS(ROW(),COLUMN(),4),L!$A:$A,0)-1,SL,,)</f>
        <v>在“申报”选项卡 D71 单元格中申报在此调查回答中所申报产品范围内使用的指定矿产是否完全来自回收料或报废料</v>
      </c>
    </row>
    <row r="56" spans="1:10" ht="21.9" hidden="1" customHeight="1">
      <c r="A56" s="80" t="str">
        <f>Declaration!B72</f>
        <v/>
      </c>
      <c r="B56" s="79">
        <f>Declaration!D72</f>
        <v>0</v>
      </c>
      <c r="C56" s="136">
        <f t="shared" si="20"/>
        <v>0</v>
      </c>
      <c r="D56" s="193"/>
      <c r="E56" s="16"/>
      <c r="F56" s="84"/>
      <c r="G56" s="62"/>
      <c r="H56" s="63"/>
      <c r="I56" s="131"/>
      <c r="J56" s="132"/>
    </row>
    <row r="57" spans="1:10" ht="21.9" hidden="1" customHeight="1">
      <c r="A57" s="80" t="str">
        <f>Declaration!B73</f>
        <v/>
      </c>
      <c r="B57" s="79">
        <f>Declaration!D73</f>
        <v>0</v>
      </c>
      <c r="C57" s="136">
        <f t="shared" si="20"/>
        <v>0</v>
      </c>
      <c r="D57" s="87"/>
      <c r="E57" s="16" t="s">
        <v>15</v>
      </c>
      <c r="F57" s="84"/>
      <c r="G57" s="62"/>
      <c r="H57" s="63"/>
      <c r="I57" s="131"/>
      <c r="J57" s="132"/>
    </row>
    <row r="58" spans="1:10" ht="21.9" hidden="1" customHeight="1">
      <c r="A58" s="80" t="str">
        <f>Declaration!B74</f>
        <v/>
      </c>
      <c r="B58" s="79">
        <f>Declaration!D74</f>
        <v>0</v>
      </c>
      <c r="C58" s="136">
        <f t="shared" si="20"/>
        <v>0</v>
      </c>
      <c r="D58" s="87"/>
      <c r="E58" s="16" t="s">
        <v>15</v>
      </c>
      <c r="F58" s="84"/>
      <c r="G58" s="62"/>
      <c r="H58" s="63"/>
      <c r="I58" s="131"/>
      <c r="J58" s="132"/>
    </row>
    <row r="59" spans="1:10" ht="21.9" hidden="1" customHeight="1">
      <c r="A59" s="80" t="str">
        <f>Declaration!B75</f>
        <v/>
      </c>
      <c r="B59" s="79">
        <f>Declaration!D75</f>
        <v>0</v>
      </c>
      <c r="C59" s="136">
        <f t="shared" si="20"/>
        <v>0</v>
      </c>
      <c r="D59" s="87"/>
      <c r="E59" s="16" t="s">
        <v>15</v>
      </c>
      <c r="F59" s="84"/>
      <c r="G59" s="62"/>
      <c r="H59" s="63"/>
      <c r="I59" s="131"/>
      <c r="J59" s="132"/>
    </row>
    <row r="60" spans="1:10" ht="24.9" customHeight="1">
      <c r="A60" s="79" t="str">
        <f ca="1">Declaration!B77</f>
        <v>5) 百分之多少的相关供应商已对贵公司
的供应链调查提供答复？(*)</v>
      </c>
      <c r="B60" s="82"/>
      <c r="C60" s="82"/>
      <c r="D60" s="86"/>
      <c r="E60" s="16" t="s">
        <v>15</v>
      </c>
      <c r="F60" s="83"/>
    </row>
    <row r="61" spans="1:10" ht="26.4">
      <c r="A61" s="80" t="str">
        <f>Declaration!B78</f>
        <v>Cobalt(*)</v>
      </c>
      <c r="B61" s="79" t="str">
        <f>Declaration!D78</f>
        <v>100%</v>
      </c>
      <c r="C61" s="136" t="str">
        <f t="shared" ca="1" si="3"/>
        <v>填写</v>
      </c>
      <c r="D61" s="319" t="str">
        <f>IF(H61=1,"Click here to answer question 5 for specified mineral","")</f>
        <v/>
      </c>
      <c r="E61" s="16" t="s">
        <v>18</v>
      </c>
      <c r="F61" s="84">
        <f>F50</f>
        <v>1</v>
      </c>
      <c r="G61" s="62">
        <f t="shared" si="14"/>
        <v>0</v>
      </c>
      <c r="H61" s="63">
        <f t="shared" si="15"/>
        <v>0</v>
      </c>
      <c r="I61" s="131" t="str">
        <f ca="1">OFFSET(L!$C$1,MATCH("Checker"&amp;"Comp",L!$A:$A,0)-1,SL,,)</f>
        <v>填写</v>
      </c>
      <c r="J61" s="15" t="str">
        <f ca="1">OFFSET(L!$C$1,MATCH("Checker"&amp;ADDRESS(ROW(),COLUMN(),4),L!$A:$A,0)-1,SL,,)</f>
        <v>在“申报”选项卡 D78 单元格中提供供应商的冶炼厂信息填写百分比</v>
      </c>
    </row>
    <row r="62" spans="1:10" ht="26.4">
      <c r="A62" s="80" t="str">
        <f>Declaration!B79</f>
        <v>Copper(*)</v>
      </c>
      <c r="B62" s="79" t="str">
        <f>Declaration!D79</f>
        <v>100%</v>
      </c>
      <c r="C62" s="136" t="str">
        <f t="shared" ca="1" si="3"/>
        <v>填写</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填写</v>
      </c>
      <c r="J62" s="15" t="str">
        <f ca="1">OFFSET(L!$C$1,MATCH("Checker"&amp;ADDRESS(ROW(),COLUMN(),4),L!$A:$A,0)-1,SL,,)</f>
        <v>在“申报”选项卡 D79 单元格中提供供应商的冶炼厂信息填写百分比</v>
      </c>
    </row>
    <row r="63" spans="1:10" ht="14.4">
      <c r="A63" s="80" t="str">
        <f>Declaration!B80</f>
        <v>Graphite</v>
      </c>
      <c r="B63" s="79">
        <f>Declaration!D80</f>
        <v>0</v>
      </c>
      <c r="C63" s="136" t="str">
        <f t="shared" ca="1" si="3"/>
        <v>填写</v>
      </c>
      <c r="D63" s="319" t="str">
        <f t="shared" si="25"/>
        <v/>
      </c>
      <c r="E63" s="16"/>
      <c r="F63" s="84">
        <f t="shared" si="26"/>
        <v>0</v>
      </c>
      <c r="G63" s="62">
        <f t="shared" si="27"/>
        <v>1</v>
      </c>
      <c r="H63" s="63">
        <f t="shared" si="28"/>
        <v>0</v>
      </c>
      <c r="I63" s="131" t="str">
        <f ca="1">OFFSET(L!$C$1,MATCH("Checker"&amp;"Comp",L!$A:$A,0)-1,SL,,)</f>
        <v>填写</v>
      </c>
      <c r="J63" s="15" t="str">
        <f ca="1">OFFSET(L!$C$1,MATCH("Checker"&amp;ADDRESS(ROW(),COLUMN(),4),L!$A:$A,0)-1,SL,,)</f>
        <v>在“申报”选项卡 D80 单元格中提供供应商的冶炼厂信息填写百分比</v>
      </c>
    </row>
    <row r="64" spans="1:10" ht="14.4">
      <c r="A64" s="80" t="str">
        <f>Declaration!B81</f>
        <v>Lithium</v>
      </c>
      <c r="B64" s="79">
        <f>Declaration!D81</f>
        <v>0</v>
      </c>
      <c r="C64" s="136" t="str">
        <f t="shared" ca="1" si="3"/>
        <v>填写</v>
      </c>
      <c r="D64" s="319" t="str">
        <f t="shared" si="25"/>
        <v/>
      </c>
      <c r="E64" s="16"/>
      <c r="F64" s="84">
        <f t="shared" si="26"/>
        <v>0</v>
      </c>
      <c r="G64" s="62">
        <f t="shared" si="27"/>
        <v>1</v>
      </c>
      <c r="H64" s="63">
        <f t="shared" si="28"/>
        <v>0</v>
      </c>
      <c r="I64" s="131" t="str">
        <f ca="1">OFFSET(L!$C$1,MATCH("Checker"&amp;"Comp",L!$A:$A,0)-1,SL,,)</f>
        <v>填写</v>
      </c>
      <c r="J64" s="15" t="str">
        <f ca="1">OFFSET(L!$C$1,MATCH("Checker"&amp;ADDRESS(ROW(),COLUMN(),4),L!$A:$A,0)-1,SL,,)</f>
        <v>在“申报”选项卡 D81 单元格中提供供应商的冶炼厂信息填写百分比</v>
      </c>
    </row>
    <row r="65" spans="1:10" ht="14.4">
      <c r="A65" s="80" t="str">
        <f>Declaration!B82</f>
        <v>Mica</v>
      </c>
      <c r="B65" s="79">
        <f>Declaration!D82</f>
        <v>0</v>
      </c>
      <c r="C65" s="136" t="str">
        <f t="shared" ca="1" si="3"/>
        <v>填写</v>
      </c>
      <c r="D65" s="319" t="str">
        <f t="shared" si="25"/>
        <v/>
      </c>
      <c r="E65" s="16"/>
      <c r="F65" s="84">
        <f t="shared" si="26"/>
        <v>0</v>
      </c>
      <c r="G65" s="62">
        <f t="shared" si="27"/>
        <v>1</v>
      </c>
      <c r="H65" s="63">
        <f t="shared" si="28"/>
        <v>0</v>
      </c>
      <c r="I65" s="131" t="str">
        <f ca="1">OFFSET(L!$C$1,MATCH("Checker"&amp;"Comp",L!$A:$A,0)-1,SL,,)</f>
        <v>填写</v>
      </c>
      <c r="J65" s="15" t="str">
        <f ca="1">OFFSET(L!$C$1,MATCH("Checker"&amp;ADDRESS(ROW(),COLUMN(),4),L!$A:$A,0)-1,SL,,)</f>
        <v>在“申报”选项卡 D82 单元格中提供供应商的冶炼厂信息填写百分比</v>
      </c>
    </row>
    <row r="66" spans="1:10" ht="14.4">
      <c r="A66" s="80" t="str">
        <f>Declaration!B83</f>
        <v>Nickel(*)</v>
      </c>
      <c r="B66" s="79" t="str">
        <f>Declaration!D83</f>
        <v>100%</v>
      </c>
      <c r="C66" s="136" t="str">
        <f t="shared" ca="1" si="3"/>
        <v>填写</v>
      </c>
      <c r="D66" s="319" t="str">
        <f t="shared" si="25"/>
        <v/>
      </c>
      <c r="E66" s="16"/>
      <c r="F66" s="84">
        <f t="shared" si="26"/>
        <v>1</v>
      </c>
      <c r="G66" s="62">
        <f t="shared" si="27"/>
        <v>0</v>
      </c>
      <c r="H66" s="63">
        <f t="shared" si="28"/>
        <v>0</v>
      </c>
      <c r="I66" s="131" t="str">
        <f ca="1">OFFSET(L!$C$1,MATCH("Checker"&amp;"Comp",L!$A:$A,0)-1,SL,,)</f>
        <v>填写</v>
      </c>
      <c r="J66" s="15" t="str">
        <f ca="1">OFFSET(L!$C$1,MATCH("Checker"&amp;ADDRESS(ROW(),COLUMN(),4),L!$A:$A,0)-1,SL,,)</f>
        <v>在“申报”选项卡 D83 单元格中提供供应商的冶炼厂信息填写百分比</v>
      </c>
    </row>
    <row r="67" spans="1:10" ht="21.9" hidden="1" customHeight="1">
      <c r="A67" s="80" t="str">
        <f>Declaration!B84</f>
        <v/>
      </c>
      <c r="B67" s="79">
        <f>Declaration!D84</f>
        <v>0</v>
      </c>
      <c r="C67" s="136">
        <f t="shared" si="3"/>
        <v>0</v>
      </c>
      <c r="D67" s="85"/>
      <c r="E67" s="16"/>
      <c r="F67" s="84"/>
      <c r="G67" s="62"/>
      <c r="H67" s="63"/>
      <c r="I67" s="131"/>
    </row>
    <row r="68" spans="1:10" ht="21.9" hidden="1" customHeight="1">
      <c r="A68" s="80" t="str">
        <f>Declaration!B85</f>
        <v/>
      </c>
      <c r="B68" s="79">
        <f>Declaration!D85</f>
        <v>0</v>
      </c>
      <c r="C68" s="136">
        <f t="shared" si="3"/>
        <v>0</v>
      </c>
      <c r="D68" s="85"/>
      <c r="E68" s="16"/>
      <c r="F68" s="84"/>
      <c r="G68" s="62"/>
      <c r="H68" s="63"/>
      <c r="I68" s="131"/>
    </row>
    <row r="69" spans="1:10" ht="21.9" hidden="1" customHeight="1">
      <c r="A69" s="80" t="str">
        <f>Declaration!B86</f>
        <v/>
      </c>
      <c r="B69" s="79">
        <f>Declaration!D86</f>
        <v>0</v>
      </c>
      <c r="C69" s="136">
        <f t="shared" si="3"/>
        <v>0</v>
      </c>
      <c r="D69" s="85"/>
      <c r="E69" s="16" t="s">
        <v>18</v>
      </c>
      <c r="F69" s="84"/>
      <c r="G69" s="62"/>
      <c r="H69" s="63"/>
      <c r="I69" s="131"/>
    </row>
    <row r="70" spans="1:10" ht="21.9" hidden="1" customHeight="1">
      <c r="A70" s="80" t="str">
        <f>Declaration!B87</f>
        <v/>
      </c>
      <c r="B70" s="79">
        <f>Declaration!D87</f>
        <v>0</v>
      </c>
      <c r="C70" s="136">
        <f t="shared" si="3"/>
        <v>0</v>
      </c>
      <c r="D70" s="85"/>
      <c r="E70" s="16" t="s">
        <v>18</v>
      </c>
      <c r="F70" s="84"/>
      <c r="G70" s="62"/>
      <c r="H70" s="63"/>
      <c r="I70" s="131"/>
    </row>
    <row r="71" spans="1:10" ht="24.9" customHeight="1">
      <c r="A71" s="79" t="str">
        <f ca="1">Declaration!B89</f>
        <v>6) 您是否识别出为贵公司的供应链供应指定矿产的所有冶炼厂或加工厂？(*)</v>
      </c>
      <c r="B71" s="82"/>
      <c r="C71" s="82"/>
      <c r="D71" s="86"/>
      <c r="E71" s="16" t="s">
        <v>13</v>
      </c>
      <c r="F71" s="83"/>
    </row>
    <row r="72" spans="1:10" ht="51.6">
      <c r="A72" s="80" t="str">
        <f>Declaration!B90</f>
        <v>Cobalt(*)</v>
      </c>
      <c r="B72" s="79" t="str">
        <f>Declaration!D90</f>
        <v>Yes</v>
      </c>
      <c r="C72" s="136" t="str">
        <f t="shared" ca="1" si="3"/>
        <v>填写</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填写</v>
      </c>
      <c r="J72" s="15" t="str">
        <f ca="1">OFFSET(L!$C$1,MATCH("Checker"&amp;ADDRESS(ROW(),COLUMN(),4),L!$A:$A,0)-1,SL,,)</f>
        <v>在“申报”选项卡 D90 单元格中申报是否在此调查回答内的申报产品范围下面提供了所有冶炼厂名称</v>
      </c>
    </row>
    <row r="73" spans="1:10" ht="51.6">
      <c r="A73" s="80" t="str">
        <f>Declaration!B91</f>
        <v>Copper(*)</v>
      </c>
      <c r="B73" s="79" t="str">
        <f>Declaration!D91</f>
        <v>Yes</v>
      </c>
      <c r="C73" s="136" t="str">
        <f t="shared" ref="C73:C81" ca="1" si="31">IF(H73=1,J73,I73)</f>
        <v>填写</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填写</v>
      </c>
      <c r="J73" s="15" t="str">
        <f ca="1">OFFSET(L!$C$1,MATCH("Checker"&amp;ADDRESS(ROW(),COLUMN(),4),L!$A:$A,0)-1,SL,,)</f>
        <v>在“申报”选项卡 D91 单元格中申报是否在此调查回答内的申报产品范围下面提供了所有冶炼厂名称</v>
      </c>
    </row>
    <row r="74" spans="1:10" ht="14.4">
      <c r="A74" s="80" t="str">
        <f>Declaration!B92</f>
        <v>Graphite</v>
      </c>
      <c r="B74" s="79">
        <f>Declaration!D92</f>
        <v>0</v>
      </c>
      <c r="C74" s="136" t="str">
        <f t="shared" ca="1" si="31"/>
        <v>填写</v>
      </c>
      <c r="D74" s="319" t="str">
        <f t="shared" si="32"/>
        <v/>
      </c>
      <c r="E74" s="16"/>
      <c r="F74" s="84">
        <f t="shared" si="33"/>
        <v>0</v>
      </c>
      <c r="G74" s="62">
        <f t="shared" si="34"/>
        <v>1</v>
      </c>
      <c r="H74" s="63">
        <f t="shared" si="35"/>
        <v>0</v>
      </c>
      <c r="I74" s="131" t="str">
        <f ca="1">OFFSET(L!$C$1,MATCH("Checker"&amp;"Comp",L!$A:$A,0)-1,SL,,)</f>
        <v>填写</v>
      </c>
      <c r="J74" s="15" t="str">
        <f ca="1">OFFSET(L!$C$1,MATCH("Checker"&amp;ADDRESS(ROW(),COLUMN(),4),L!$A:$A,0)-1,SL,,)</f>
        <v>在“申报”选项卡 D92 单元格中申报是否在此调查回答内的申报产品范围下面提供了所有冶炼厂名称</v>
      </c>
    </row>
    <row r="75" spans="1:10" ht="14.4">
      <c r="A75" s="80" t="str">
        <f>Declaration!B93</f>
        <v>Lithium</v>
      </c>
      <c r="B75" s="79">
        <f>Declaration!D93</f>
        <v>0</v>
      </c>
      <c r="C75" s="136" t="str">
        <f t="shared" ca="1" si="31"/>
        <v>填写</v>
      </c>
      <c r="D75" s="319" t="str">
        <f t="shared" si="32"/>
        <v/>
      </c>
      <c r="E75" s="16"/>
      <c r="F75" s="84">
        <f t="shared" si="33"/>
        <v>0</v>
      </c>
      <c r="G75" s="62">
        <f t="shared" si="34"/>
        <v>1</v>
      </c>
      <c r="H75" s="63">
        <f t="shared" si="35"/>
        <v>0</v>
      </c>
      <c r="I75" s="131" t="str">
        <f ca="1">OFFSET(L!$C$1,MATCH("Checker"&amp;"Comp",L!$A:$A,0)-1,SL,,)</f>
        <v>填写</v>
      </c>
      <c r="J75" s="15" t="str">
        <f ca="1">OFFSET(L!$C$1,MATCH("Checker"&amp;ADDRESS(ROW(),COLUMN(),4),L!$A:$A,0)-1,SL,,)</f>
        <v>在“申报”选项卡 D93 单元格中申报是否在此调查回答内的申报产品范围下面提供了所有冶炼厂名称</v>
      </c>
    </row>
    <row r="76" spans="1:10" ht="14.4">
      <c r="A76" s="80" t="str">
        <f>Declaration!B94</f>
        <v>Mica</v>
      </c>
      <c r="B76" s="79">
        <f>Declaration!D94</f>
        <v>0</v>
      </c>
      <c r="C76" s="136" t="str">
        <f t="shared" ca="1" si="31"/>
        <v>填写</v>
      </c>
      <c r="D76" s="319" t="str">
        <f t="shared" si="32"/>
        <v/>
      </c>
      <c r="E76" s="16"/>
      <c r="F76" s="84">
        <f t="shared" si="33"/>
        <v>0</v>
      </c>
      <c r="G76" s="62">
        <f t="shared" si="34"/>
        <v>1</v>
      </c>
      <c r="H76" s="63">
        <f t="shared" si="35"/>
        <v>0</v>
      </c>
      <c r="I76" s="131" t="str">
        <f ca="1">OFFSET(L!$C$1,MATCH("Checker"&amp;"Comp",L!$A:$A,0)-1,SL,,)</f>
        <v>填写</v>
      </c>
      <c r="J76" s="15" t="str">
        <f ca="1">OFFSET(L!$C$1,MATCH("Checker"&amp;ADDRESS(ROW(),COLUMN(),4),L!$A:$A,0)-1,SL,,)</f>
        <v>在“申报”选项卡 D94 单元格中申报是否在此调查回答内的申报产品范围下面提供了所有冶炼厂名称</v>
      </c>
    </row>
    <row r="77" spans="1:10" ht="14.4">
      <c r="A77" s="80" t="str">
        <f>Declaration!B95</f>
        <v>Nickel(*)</v>
      </c>
      <c r="B77" s="79" t="str">
        <f>Declaration!D95</f>
        <v>Yes</v>
      </c>
      <c r="C77" s="136" t="str">
        <f t="shared" ca="1" si="31"/>
        <v>填写</v>
      </c>
      <c r="D77" s="319" t="str">
        <f t="shared" si="32"/>
        <v/>
      </c>
      <c r="E77" s="16"/>
      <c r="F77" s="84">
        <f t="shared" si="33"/>
        <v>1</v>
      </c>
      <c r="G77" s="62">
        <f t="shared" si="34"/>
        <v>0</v>
      </c>
      <c r="H77" s="63">
        <f t="shared" si="35"/>
        <v>0</v>
      </c>
      <c r="I77" s="131" t="str">
        <f ca="1">OFFSET(L!$C$1,MATCH("Checker"&amp;"Comp",L!$A:$A,0)-1,SL,,)</f>
        <v>填写</v>
      </c>
      <c r="J77" s="15" t="str">
        <f ca="1">OFFSET(L!$C$1,MATCH("Checker"&amp;ADDRESS(ROW(),COLUMN(),4),L!$A:$A,0)-1,SL,,)</f>
        <v>在“申报”选项卡 D95 单元格中申报是否在此调查回答内的申报产品范围下面提供了所有冶炼厂名称</v>
      </c>
    </row>
    <row r="78" spans="1:10" ht="21.9" hidden="1" customHeight="1">
      <c r="A78" s="80" t="str">
        <f>Declaration!B96</f>
        <v/>
      </c>
      <c r="B78" s="79">
        <f>Declaration!D96</f>
        <v>0</v>
      </c>
      <c r="C78" s="136">
        <f t="shared" si="31"/>
        <v>0</v>
      </c>
      <c r="D78" s="87"/>
      <c r="E78" s="16"/>
      <c r="F78" s="84"/>
      <c r="G78" s="62"/>
      <c r="H78" s="63"/>
      <c r="I78" s="131"/>
    </row>
    <row r="79" spans="1:10" ht="21.9" hidden="1" customHeight="1">
      <c r="A79" s="80" t="str">
        <f>Declaration!B97</f>
        <v/>
      </c>
      <c r="B79" s="79">
        <f>Declaration!D97</f>
        <v>0</v>
      </c>
      <c r="C79" s="136">
        <f t="shared" si="31"/>
        <v>0</v>
      </c>
      <c r="D79" s="87"/>
      <c r="E79" s="16"/>
      <c r="F79" s="84"/>
      <c r="G79" s="62"/>
      <c r="H79" s="63"/>
      <c r="I79" s="131"/>
    </row>
    <row r="80" spans="1:10" ht="21.9" hidden="1" customHeight="1">
      <c r="A80" s="80" t="str">
        <f>Declaration!B98</f>
        <v/>
      </c>
      <c r="B80" s="79">
        <f>Declaration!D98</f>
        <v>0</v>
      </c>
      <c r="C80" s="136">
        <f t="shared" si="31"/>
        <v>0</v>
      </c>
      <c r="D80" s="87"/>
      <c r="E80" s="16" t="s">
        <v>13</v>
      </c>
      <c r="F80" s="84"/>
      <c r="G80" s="62"/>
      <c r="H80" s="63"/>
      <c r="I80" s="131"/>
    </row>
    <row r="81" spans="1:10" ht="21.9" hidden="1" customHeight="1">
      <c r="A81" s="80" t="str">
        <f>Declaration!B99</f>
        <v/>
      </c>
      <c r="B81" s="79">
        <f>Declaration!D99</f>
        <v>0</v>
      </c>
      <c r="C81" s="136">
        <f t="shared" si="31"/>
        <v>0</v>
      </c>
      <c r="D81" s="87"/>
      <c r="E81" s="16" t="s">
        <v>13</v>
      </c>
      <c r="F81" s="84"/>
      <c r="G81" s="62"/>
      <c r="H81" s="63"/>
      <c r="I81" s="131"/>
    </row>
    <row r="82" spans="1:10" ht="50.4" customHeight="1">
      <c r="A82" s="79" t="str">
        <f ca="1">Declaration!B101</f>
        <v>7) 贵公司收到的所有适用冶炼厂或加工厂信息是否已在此申报中报告？(*)</v>
      </c>
      <c r="B82" s="82"/>
      <c r="C82" s="82"/>
      <c r="D82" s="86"/>
      <c r="E82" s="16" t="s">
        <v>16</v>
      </c>
      <c r="F82" s="83"/>
    </row>
    <row r="83" spans="1:10" ht="41.4" customHeight="1">
      <c r="A83" s="80" t="str">
        <f>Declaration!B102</f>
        <v>Cobalt(*)</v>
      </c>
      <c r="B83" s="79" t="str">
        <f>Declaration!D102</f>
        <v>Yes</v>
      </c>
      <c r="C83" s="136" t="str">
        <f t="shared" ref="C83:C92" ca="1" si="36">IF(H83=1,J83,I83)</f>
        <v>填写</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填写</v>
      </c>
      <c r="J83" s="15" t="str">
        <f ca="1">OFFSET(L!$C$1,MATCH("Checker"&amp;ADDRESS(ROW(),COLUMN(),4),L!$A:$A,0)-1,SL,,)</f>
        <v>在“申报”选项卡 D102 单元格中申报是否已提供所有适用指定矿产冶炼厂信息</v>
      </c>
    </row>
    <row r="84" spans="1:10" ht="41.4" customHeight="1">
      <c r="A84" s="80" t="str">
        <f>Declaration!B103</f>
        <v>Copper(*)</v>
      </c>
      <c r="B84" s="79" t="str">
        <f>Declaration!D103</f>
        <v>Yes</v>
      </c>
      <c r="C84" s="136" t="str">
        <f t="shared" ca="1" si="36"/>
        <v>填写</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填写</v>
      </c>
      <c r="J84" s="15" t="str">
        <f ca="1">OFFSET(L!$C$1,MATCH("Checker"&amp;ADDRESS(ROW(),COLUMN(),4),L!$A:$A,0)-1,SL,,)</f>
        <v>在“申报”选项卡 D103 单元格中申报是否已提供所有适用指定矿产冶炼厂信息</v>
      </c>
    </row>
    <row r="85" spans="1:10" ht="41.4" customHeight="1">
      <c r="A85" s="80" t="str">
        <f>Declaration!B104</f>
        <v>Graphite</v>
      </c>
      <c r="B85" s="79">
        <f>Declaration!D104</f>
        <v>0</v>
      </c>
      <c r="C85" s="136" t="str">
        <f t="shared" ca="1" si="36"/>
        <v>填写</v>
      </c>
      <c r="D85" s="319" t="str">
        <f t="shared" si="39"/>
        <v/>
      </c>
      <c r="E85" s="16"/>
      <c r="F85" s="84">
        <f t="shared" si="40"/>
        <v>0</v>
      </c>
      <c r="G85" s="62">
        <f t="shared" si="41"/>
        <v>1</v>
      </c>
      <c r="H85" s="63">
        <f t="shared" si="42"/>
        <v>0</v>
      </c>
      <c r="I85" s="131" t="str">
        <f ca="1">OFFSET(L!$C$1,MATCH("Checker"&amp;"Comp",L!$A:$A,0)-1,SL,,)</f>
        <v>填写</v>
      </c>
      <c r="J85" s="15" t="str">
        <f ca="1">OFFSET(L!$C$1,MATCH("Checker"&amp;ADDRESS(ROW(),COLUMN(),4),L!$A:$A,0)-1,SL,,)</f>
        <v>在“申报”选项卡 D104 单元格中申报是否已提供所有适用指定矿产冶炼厂信息</v>
      </c>
    </row>
    <row r="86" spans="1:10" ht="41.4" customHeight="1">
      <c r="A86" s="80" t="str">
        <f>Declaration!B105</f>
        <v>Lithium</v>
      </c>
      <c r="B86" s="79">
        <f>Declaration!D105</f>
        <v>0</v>
      </c>
      <c r="C86" s="136" t="str">
        <f t="shared" ca="1" si="36"/>
        <v>填写</v>
      </c>
      <c r="D86" s="319" t="str">
        <f t="shared" si="39"/>
        <v/>
      </c>
      <c r="E86" s="16"/>
      <c r="F86" s="84">
        <f t="shared" si="40"/>
        <v>0</v>
      </c>
      <c r="G86" s="62">
        <f t="shared" si="41"/>
        <v>1</v>
      </c>
      <c r="H86" s="63">
        <f t="shared" si="42"/>
        <v>0</v>
      </c>
      <c r="I86" s="131" t="str">
        <f ca="1">OFFSET(L!$C$1,MATCH("Checker"&amp;"Comp",L!$A:$A,0)-1,SL,,)</f>
        <v>填写</v>
      </c>
      <c r="J86" s="15" t="str">
        <f ca="1">OFFSET(L!$C$1,MATCH("Checker"&amp;ADDRESS(ROW(),COLUMN(),4),L!$A:$A,0)-1,SL,,)</f>
        <v>在“申报”选项卡 D105 单元格中申报是否已提供所有适用指定矿产冶炼厂信息</v>
      </c>
    </row>
    <row r="87" spans="1:10" ht="41.4" customHeight="1">
      <c r="A87" s="80" t="str">
        <f>Declaration!B106</f>
        <v>Mica</v>
      </c>
      <c r="B87" s="79">
        <f>Declaration!D106</f>
        <v>0</v>
      </c>
      <c r="C87" s="136" t="str">
        <f t="shared" ca="1" si="36"/>
        <v>填写</v>
      </c>
      <c r="D87" s="319" t="str">
        <f t="shared" si="39"/>
        <v/>
      </c>
      <c r="E87" s="16"/>
      <c r="F87" s="84">
        <f t="shared" si="40"/>
        <v>0</v>
      </c>
      <c r="G87" s="62">
        <f t="shared" si="41"/>
        <v>1</v>
      </c>
      <c r="H87" s="63">
        <f t="shared" si="42"/>
        <v>0</v>
      </c>
      <c r="I87" s="131" t="str">
        <f ca="1">OFFSET(L!$C$1,MATCH("Checker"&amp;"Comp",L!$A:$A,0)-1,SL,,)</f>
        <v>填写</v>
      </c>
      <c r="J87" s="15" t="str">
        <f ca="1">OFFSET(L!$C$1,MATCH("Checker"&amp;ADDRESS(ROW(),COLUMN(),4),L!$A:$A,0)-1,SL,,)</f>
        <v>在“申报”选项卡 D106 单元格中申报是否已提供所有适用指定矿产冶炼厂信息</v>
      </c>
    </row>
    <row r="88" spans="1:10" ht="41.4" customHeight="1">
      <c r="A88" s="80" t="str">
        <f>Declaration!B107</f>
        <v>Nickel(*)</v>
      </c>
      <c r="B88" s="79" t="str">
        <f>Declaration!D107</f>
        <v>Yes</v>
      </c>
      <c r="C88" s="136" t="str">
        <f t="shared" ca="1" si="36"/>
        <v>填写</v>
      </c>
      <c r="D88" s="319" t="str">
        <f t="shared" si="39"/>
        <v/>
      </c>
      <c r="E88" s="16"/>
      <c r="F88" s="84">
        <f t="shared" si="40"/>
        <v>1</v>
      </c>
      <c r="G88" s="62">
        <f t="shared" si="41"/>
        <v>0</v>
      </c>
      <c r="H88" s="63">
        <f t="shared" si="42"/>
        <v>0</v>
      </c>
      <c r="I88" s="131" t="str">
        <f ca="1">OFFSET(L!$C$1,MATCH("Checker"&amp;"Comp",L!$A:$A,0)-1,SL,,)</f>
        <v>填写</v>
      </c>
      <c r="J88" s="15" t="str">
        <f ca="1">OFFSET(L!$C$1,MATCH("Checker"&amp;ADDRESS(ROW(),COLUMN(),4),L!$A:$A,0)-1,SL,,)</f>
        <v>在“申报”选项卡 D107 单元格中申报是否已提供所有适用指定矿产冶炼厂信息</v>
      </c>
    </row>
    <row r="89" spans="1:10" ht="21.9" hidden="1" customHeight="1">
      <c r="A89" s="80" t="str">
        <f>Declaration!B108</f>
        <v/>
      </c>
      <c r="B89" s="79">
        <f>Declaration!D108</f>
        <v>0</v>
      </c>
      <c r="C89" s="136">
        <f t="shared" si="36"/>
        <v>0</v>
      </c>
      <c r="D89" s="88"/>
      <c r="E89" s="16"/>
      <c r="F89" s="84"/>
      <c r="G89" s="62"/>
      <c r="H89" s="63"/>
      <c r="I89" s="131"/>
    </row>
    <row r="90" spans="1:10" ht="21.9" hidden="1" customHeight="1">
      <c r="A90" s="80" t="str">
        <f>Declaration!B109</f>
        <v/>
      </c>
      <c r="B90" s="79">
        <f>Declaration!D109</f>
        <v>0</v>
      </c>
      <c r="C90" s="136">
        <f t="shared" si="36"/>
        <v>0</v>
      </c>
      <c r="D90" s="88"/>
      <c r="E90" s="16"/>
      <c r="F90" s="84"/>
      <c r="G90" s="62"/>
      <c r="H90" s="63"/>
      <c r="I90" s="131"/>
    </row>
    <row r="91" spans="1:10" ht="21.9" hidden="1" customHeight="1">
      <c r="A91" s="80" t="str">
        <f>Declaration!B110</f>
        <v/>
      </c>
      <c r="B91" s="79">
        <f>Declaration!D110</f>
        <v>0</v>
      </c>
      <c r="C91" s="136">
        <f t="shared" si="36"/>
        <v>0</v>
      </c>
      <c r="D91" s="88"/>
      <c r="E91" s="16" t="s">
        <v>15</v>
      </c>
      <c r="F91" s="84"/>
      <c r="G91" s="62"/>
      <c r="H91" s="63"/>
      <c r="I91" s="131"/>
    </row>
    <row r="92" spans="1:10" ht="21.9" hidden="1" customHeight="1">
      <c r="A92" s="80" t="str">
        <f>Declaration!B111</f>
        <v/>
      </c>
      <c r="B92" s="79">
        <f>Declaration!D111</f>
        <v>0</v>
      </c>
      <c r="C92" s="136">
        <f t="shared" si="36"/>
        <v>0</v>
      </c>
      <c r="D92" s="88"/>
      <c r="E92" s="16" t="s">
        <v>15</v>
      </c>
      <c r="F92" s="84"/>
      <c r="G92" s="62"/>
      <c r="H92" s="63"/>
      <c r="I92" s="131"/>
    </row>
    <row r="93" spans="1:10" ht="21.9" customHeight="1">
      <c r="A93" s="307" t="str">
        <f ca="1">Declaration!B114</f>
        <v>问题</v>
      </c>
      <c r="B93" s="82"/>
      <c r="C93" s="82"/>
      <c r="D93" s="86"/>
      <c r="E93" s="16" t="s">
        <v>18</v>
      </c>
      <c r="F93" s="83"/>
      <c r="G93" s="83"/>
      <c r="H93" s="83"/>
    </row>
    <row r="94" spans="1:10" ht="39">
      <c r="A94" s="79" t="str">
        <f ca="1">Declaration!B115</f>
        <v>A. 贵公司是否制定了可公开查阅的矿产采购政策？(*)</v>
      </c>
      <c r="B94" s="79" t="str">
        <f>Declaration!D115</f>
        <v>Yes</v>
      </c>
      <c r="C94" s="136" t="str">
        <f ca="1">IF(H94=1,J94,I94)</f>
        <v>填写</v>
      </c>
      <c r="D94" s="320" t="str">
        <f>IF(H94=1,"Click here to answer question (A)","")</f>
        <v/>
      </c>
      <c r="E94" s="16" t="s">
        <v>15</v>
      </c>
      <c r="F94" s="84">
        <f>IF(SUM(F$39:F$48)=0,0,1)</f>
        <v>1</v>
      </c>
      <c r="G94" s="62">
        <f t="shared" si="14"/>
        <v>0</v>
      </c>
      <c r="H94" s="63">
        <f t="shared" si="15"/>
        <v>0</v>
      </c>
      <c r="I94" s="131" t="str">
        <f ca="1">OFFSET(L!$C$1,MATCH("Checker"&amp;"Comp",L!$A:$A,0)-1,SL,,)</f>
        <v>填写</v>
      </c>
      <c r="J94" s="15" t="str">
        <f ca="1">OFFSET(L!$C$1,MATCH("Checker"&amp;ADDRESS(ROW(),COLUMN(),4),L!$A:$A,0)-1,SL,,)</f>
        <v>在“申报”选项卡 D115 单元格中回答贵公司是否有负责任矿物采购政策</v>
      </c>
    </row>
    <row r="95" spans="1:10" ht="39">
      <c r="A95" s="79" t="str">
        <f ca="1">Declaration!B117</f>
        <v>B. 贵公司的负责任矿产采购政策是否公开发布于贵公司网页上？（备注 - 如果是，请在注释字段中注明 URL。）(*)</v>
      </c>
      <c r="B95" s="79" t="str">
        <f>Declaration!D117</f>
        <v>Yes</v>
      </c>
      <c r="C95" s="136" t="str">
        <f ca="1">IF(H95=1,J95,I95)</f>
        <v>填写</v>
      </c>
      <c r="D95" s="321" t="str">
        <f>IF(H95=1,"Click here to answer question (B)","")</f>
        <v/>
      </c>
      <c r="E95" s="16" t="s">
        <v>15</v>
      </c>
      <c r="F95" s="84">
        <f t="shared" ref="F95:F111" si="43">F$94</f>
        <v>1</v>
      </c>
      <c r="G95" s="62">
        <f t="shared" si="14"/>
        <v>0</v>
      </c>
      <c r="H95" s="63">
        <f t="shared" si="15"/>
        <v>0</v>
      </c>
      <c r="I95" s="131" t="str">
        <f ca="1">OFFSET(L!$C$1,MATCH("Checker"&amp;"Comp",L!$A:$A,0)-1,SL,,)</f>
        <v>填写</v>
      </c>
      <c r="J95" s="15" t="str">
        <f ca="1">OFFSET(L!$C$1,MATCH("Checker"&amp;ADDRESS(ROW(),COLUMN(),4),L!$A:$A,0)-1,SL,,)</f>
        <v>在“申报”选项卡 D117 单元格中回答贵公司是否在贵公司的网站上公开发布您的负责任矿物采购政策</v>
      </c>
    </row>
    <row r="96" spans="1:10" ht="24.9" customHeight="1">
      <c r="A96" s="79" t="s">
        <v>53</v>
      </c>
      <c r="B96" s="79" t="str">
        <f>Declaration!G117</f>
        <v>www.allenkj.com.tw</v>
      </c>
      <c r="C96" s="79" t="str">
        <f ca="1">IF(H96=1,J96,I96)</f>
        <v>填写</v>
      </c>
      <c r="D96" s="322" t="str">
        <f>IF(H96=1,"Click here to answer question (C)","")</f>
        <v/>
      </c>
      <c r="E96" s="16" t="s">
        <v>15</v>
      </c>
      <c r="F96" s="84">
        <f>IF(AND(F95=1,B95="Yes"),1,0)</f>
        <v>1</v>
      </c>
      <c r="G96" s="62">
        <f>IF(LEN(B96)&gt;1,0,1)</f>
        <v>0</v>
      </c>
      <c r="H96" s="63">
        <f>F96*G96</f>
        <v>0</v>
      </c>
      <c r="I96" s="131" t="str">
        <f ca="1">OFFSET(L!$C$1,MATCH("Checker"&amp;"Comp",L!$A:$A,0)-1,SL,,)</f>
        <v>填写</v>
      </c>
      <c r="J96" s="15" t="str">
        <f ca="1">OFFSET(L!$C$1,MATCH("Checker"&amp;ADDRESS(ROW(),COLUMN(),4),L!$A:$A,0)-1,SL,,)</f>
        <v>如果您对问题 B 回答“是”，则在“申报”工作表的 G117 单元格中输入 URL。URL 的格式应为 "www.companyname.com"</v>
      </c>
    </row>
    <row r="97" spans="1:10" ht="24.9" customHeight="1">
      <c r="A97" s="79" t="str">
        <f ca="1">Declaration!B119</f>
        <v>C. 贵公司是否要求贵公司的直接供应商从尽职调查实践经独立第三方审计计划验证过的冶炼厂采购指定矿产？(*)</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填写</v>
      </c>
      <c r="D98" s="321" t="str">
        <f>IF(H98=1,"Click here to answer question (C)","")</f>
        <v/>
      </c>
      <c r="E98" s="16"/>
      <c r="F98" s="84">
        <f>F39</f>
        <v>1</v>
      </c>
      <c r="G98" s="62">
        <f t="shared" si="14"/>
        <v>0</v>
      </c>
      <c r="H98" s="63">
        <f t="shared" si="15"/>
        <v>0</v>
      </c>
      <c r="I98" s="131" t="str">
        <f ca="1">OFFSET(L!$C$1,MATCH("Checker"&amp;"Comp",L!$A:$A,0)-1,SL,,)</f>
        <v>填写</v>
      </c>
      <c r="J98" s="15"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spans="1:10" ht="81" customHeight="1">
      <c r="A99" s="79" t="str">
        <f>Declaration!B121</f>
        <v>Copper(*)</v>
      </c>
      <c r="B99" s="79" t="str">
        <f>Declaration!D121</f>
        <v>Yes</v>
      </c>
      <c r="C99" s="136" t="str">
        <f t="shared" ca="1" si="44"/>
        <v>填写</v>
      </c>
      <c r="D99" s="321" t="str">
        <f>IF(H99=1,"Click here to answer question (C)","")</f>
        <v/>
      </c>
      <c r="E99" s="16"/>
      <c r="F99" s="84">
        <f t="shared" ref="F99:F103" si="45">F40</f>
        <v>1</v>
      </c>
      <c r="G99" s="62">
        <f t="shared" si="14"/>
        <v>0</v>
      </c>
      <c r="H99" s="63">
        <f t="shared" si="15"/>
        <v>0</v>
      </c>
      <c r="I99" s="131" t="str">
        <f ca="1">OFFSET(L!$C$1,MATCH("Checker"&amp;"Comp",L!$A:$A,0)-1,SL,,)</f>
        <v>填写</v>
      </c>
      <c r="J99" s="15"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spans="1:10" ht="81" customHeight="1">
      <c r="A100" s="79" t="str">
        <f>Declaration!B122</f>
        <v>Graphite</v>
      </c>
      <c r="B100" s="79">
        <f>Declaration!D122</f>
        <v>0</v>
      </c>
      <c r="C100" s="136" t="str">
        <f t="shared" ca="1" si="44"/>
        <v>填写</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填写</v>
      </c>
      <c r="J100" s="15"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spans="1:10" ht="81" customHeight="1">
      <c r="A101" s="79" t="str">
        <f>Declaration!B123</f>
        <v>Lithium</v>
      </c>
      <c r="B101" s="79">
        <f>Declaration!D123</f>
        <v>0</v>
      </c>
      <c r="C101" s="136" t="str">
        <f t="shared" ca="1" si="44"/>
        <v>填写</v>
      </c>
      <c r="D101" s="321" t="str">
        <f t="shared" si="46"/>
        <v/>
      </c>
      <c r="E101" s="16"/>
      <c r="F101" s="84">
        <f t="shared" si="45"/>
        <v>0</v>
      </c>
      <c r="G101" s="62">
        <f t="shared" si="47"/>
        <v>1</v>
      </c>
      <c r="H101" s="63">
        <f t="shared" si="48"/>
        <v>0</v>
      </c>
      <c r="I101" s="131" t="str">
        <f ca="1">OFFSET(L!$C$1,MATCH("Checker"&amp;"Comp",L!$A:$A,0)-1,SL,,)</f>
        <v>填写</v>
      </c>
      <c r="J101" s="15"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spans="1:10" ht="81" customHeight="1">
      <c r="A102" s="79" t="str">
        <f>Declaration!B124</f>
        <v>Mica</v>
      </c>
      <c r="B102" s="79">
        <f>Declaration!D124</f>
        <v>0</v>
      </c>
      <c r="C102" s="136" t="str">
        <f t="shared" ca="1" si="44"/>
        <v>填写</v>
      </c>
      <c r="D102" s="321" t="str">
        <f t="shared" si="46"/>
        <v/>
      </c>
      <c r="E102" s="16"/>
      <c r="F102" s="84">
        <f t="shared" si="45"/>
        <v>0</v>
      </c>
      <c r="G102" s="62">
        <f t="shared" si="47"/>
        <v>1</v>
      </c>
      <c r="H102" s="63">
        <f t="shared" si="48"/>
        <v>0</v>
      </c>
      <c r="I102" s="131" t="str">
        <f ca="1">OFFSET(L!$C$1,MATCH("Checker"&amp;"Comp",L!$A:$A,0)-1,SL,,)</f>
        <v>填写</v>
      </c>
      <c r="J102" s="15"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spans="1:10" ht="81" customHeight="1">
      <c r="A103" s="79" t="str">
        <f>Declaration!B125</f>
        <v>Nickel(*)</v>
      </c>
      <c r="B103" s="79" t="str">
        <f>Declaration!D125</f>
        <v>Yes</v>
      </c>
      <c r="C103" s="136" t="str">
        <f t="shared" ca="1" si="44"/>
        <v>填写</v>
      </c>
      <c r="D103" s="321" t="str">
        <f t="shared" si="46"/>
        <v/>
      </c>
      <c r="E103" s="16"/>
      <c r="F103" s="84">
        <f t="shared" si="45"/>
        <v>1</v>
      </c>
      <c r="G103" s="62">
        <f t="shared" si="47"/>
        <v>0</v>
      </c>
      <c r="H103" s="63">
        <f t="shared" si="48"/>
        <v>0</v>
      </c>
      <c r="I103" s="131" t="str">
        <f ca="1">OFFSET(L!$C$1,MATCH("Checker"&amp;"Comp",L!$A:$A,0)-1,SL,,)</f>
        <v>填写</v>
      </c>
      <c r="J103" s="15"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spans="1:10" ht="24.9" hidden="1" customHeight="1">
      <c r="A104" s="79" t="str">
        <f>Declaration!B126</f>
        <v/>
      </c>
      <c r="B104" s="79">
        <f>Declaration!D126</f>
        <v>0</v>
      </c>
      <c r="C104" s="136">
        <f t="shared" si="44"/>
        <v>0</v>
      </c>
      <c r="D104" s="193"/>
      <c r="E104" s="16"/>
      <c r="F104" s="84"/>
      <c r="G104" s="62"/>
      <c r="H104" s="63"/>
      <c r="I104" s="131"/>
    </row>
    <row r="105" spans="1:10" ht="24.9" hidden="1" customHeight="1">
      <c r="A105" s="79" t="str">
        <f>Declaration!B127</f>
        <v/>
      </c>
      <c r="B105" s="79">
        <f>Declaration!D127</f>
        <v>0</v>
      </c>
      <c r="C105" s="136">
        <f t="shared" si="44"/>
        <v>0</v>
      </c>
      <c r="D105" s="193"/>
      <c r="E105" s="16"/>
      <c r="F105" s="84"/>
      <c r="G105" s="62"/>
      <c r="H105" s="63"/>
      <c r="I105" s="131"/>
    </row>
    <row r="106" spans="1:10" ht="24.9" hidden="1" customHeight="1">
      <c r="A106" s="79" t="str">
        <f>Declaration!B128</f>
        <v/>
      </c>
      <c r="B106" s="79">
        <f>Declaration!D128</f>
        <v>0</v>
      </c>
      <c r="C106" s="136">
        <f t="shared" si="44"/>
        <v>0</v>
      </c>
      <c r="D106" s="193"/>
      <c r="E106" s="16"/>
      <c r="F106" s="84"/>
      <c r="G106" s="62"/>
      <c r="H106" s="63"/>
      <c r="I106" s="131"/>
    </row>
    <row r="107" spans="1:10" ht="24.9" hidden="1" customHeight="1">
      <c r="A107" s="79" t="str">
        <f>Declaration!B129</f>
        <v/>
      </c>
      <c r="B107" s="79">
        <f>Declaration!D129</f>
        <v>0</v>
      </c>
      <c r="C107" s="136">
        <f t="shared" si="44"/>
        <v>0</v>
      </c>
      <c r="D107" s="193"/>
      <c r="E107" s="16"/>
      <c r="F107" s="84"/>
      <c r="G107" s="62"/>
      <c r="H107" s="63"/>
      <c r="I107" s="131"/>
    </row>
    <row r="108" spans="1:10" ht="39">
      <c r="A108" s="79" t="str">
        <f ca="1">Declaration!B131</f>
        <v>D. 贵公司是否已实施负责任矿产采购的尽职调查措施？(*)</v>
      </c>
      <c r="B108" s="79" t="str">
        <f>Declaration!D131</f>
        <v>Yes</v>
      </c>
      <c r="C108" s="136" t="str">
        <f t="shared" ca="1" si="44"/>
        <v>填写</v>
      </c>
      <c r="D108" s="321" t="str">
        <f>IF(H108=1,"Click here to answer question (D)","")</f>
        <v/>
      </c>
      <c r="E108" s="16" t="s">
        <v>15</v>
      </c>
      <c r="F108" s="84">
        <f t="shared" si="43"/>
        <v>1</v>
      </c>
      <c r="G108" s="62">
        <f t="shared" si="14"/>
        <v>0</v>
      </c>
      <c r="H108" s="63">
        <f t="shared" si="15"/>
        <v>0</v>
      </c>
      <c r="I108" s="131" t="str">
        <f ca="1">OFFSET(L!$C$1,MATCH("Checker"&amp;"Comp",L!$A:$A,0)-1,SL,,)</f>
        <v>填写</v>
      </c>
      <c r="J108" s="15" t="str">
        <f ca="1">OFFSET(L!$C$1,MATCH("Checker"&amp;ADDRESS(ROW(),COLUMN(),4),L!$A:$A,0)-1,SL,,)</f>
        <v>在“申报”选项卡 D131 单元格中回答贵公司是否已为负责任矿物采购实施了尽职调查措施</v>
      </c>
    </row>
    <row r="109" spans="1:10" ht="39">
      <c r="A109" s="79" t="str">
        <f ca="1">Declaration!B133</f>
        <v>E. 贵公司是否针对相关供应商进行指定矿产供应链调查？(*)</v>
      </c>
      <c r="B109" s="79" t="str">
        <f>Declaration!D133</f>
        <v>Yes, in conformance with IPC1755 (e.g. EMRT)</v>
      </c>
      <c r="C109" s="136" t="str">
        <f t="shared" ca="1" si="44"/>
        <v>填写</v>
      </c>
      <c r="D109" s="321" t="str">
        <f>IF(H109=1,"Click here to answer question (E)","")</f>
        <v/>
      </c>
      <c r="E109" s="16" t="s">
        <v>15</v>
      </c>
      <c r="F109" s="84">
        <f t="shared" si="43"/>
        <v>1</v>
      </c>
      <c r="G109" s="62">
        <f>IF(B109=0,1,0)</f>
        <v>0</v>
      </c>
      <c r="H109" s="63">
        <f t="shared" si="15"/>
        <v>0</v>
      </c>
      <c r="I109" s="131" t="str">
        <f ca="1">OFFSET(L!$C$1,MATCH("Checker"&amp;"Comp",L!$A:$A,0)-1,SL,,)</f>
        <v>填写</v>
      </c>
      <c r="J109" s="15" t="str">
        <f ca="1">OFFSET(L!$C$1,MATCH("Checker"&amp;ADDRESS(ROW(),COLUMN(),4),L!$A:$A,0)-1,SL,,)</f>
        <v>在“申报”选项卡 D133 单元格中回答贵公司是否实施指定矿产供应链调查</v>
      </c>
    </row>
    <row r="110" spans="1:10" ht="39">
      <c r="A110" s="79" t="str">
        <f ca="1">Declaration!B135</f>
        <v>F. 贵公司是否会根据预期审核从供应商处收到的尽职调查信息？(*)</v>
      </c>
      <c r="B110" s="79" t="str">
        <f>Declaration!D135</f>
        <v>Yes</v>
      </c>
      <c r="C110" s="136" t="str">
        <f t="shared" ca="1" si="44"/>
        <v>填写</v>
      </c>
      <c r="D110" s="321" t="str">
        <f>IF(H110=1,"Click here to answer question (F)","")</f>
        <v/>
      </c>
      <c r="E110" s="16" t="s">
        <v>15</v>
      </c>
      <c r="F110" s="84">
        <f t="shared" si="43"/>
        <v>1</v>
      </c>
      <c r="G110" s="62">
        <f>IF(B110=0,1,0)</f>
        <v>0</v>
      </c>
      <c r="H110" s="63">
        <f t="shared" si="15"/>
        <v>0</v>
      </c>
      <c r="I110" s="131" t="str">
        <f ca="1">OFFSET(L!$C$1,MATCH("Checker"&amp;"Comp",L!$A:$A,0)-1,SL,,)</f>
        <v>填写</v>
      </c>
      <c r="J110" s="15" t="str">
        <f ca="1">OFFSET(L!$C$1,MATCH("Checker"&amp;ADDRESS(ROW(),COLUMN(),4),L!$A:$A,0)-1,SL,,)</f>
        <v>在“申报”选项卡 D135 单元格中回答贵公司的验证流程是否包括纠正措施管理</v>
      </c>
    </row>
    <row r="111" spans="1:10" ht="39">
      <c r="A111" s="79" t="str">
        <f ca="1">Declaration!B137</f>
        <v>G. 贵公司的审核流程是否包括纠错行动管理？ 
(*)</v>
      </c>
      <c r="B111" s="79" t="str">
        <f>Declaration!D137</f>
        <v>Yes</v>
      </c>
      <c r="C111" s="136" t="str">
        <f t="shared" ca="1" si="44"/>
        <v>填写</v>
      </c>
      <c r="D111" s="321" t="str">
        <f>IF(H111=1,"Click here to answer question (G)","")</f>
        <v/>
      </c>
      <c r="E111" s="16" t="s">
        <v>15</v>
      </c>
      <c r="F111" s="84">
        <f t="shared" si="43"/>
        <v>1</v>
      </c>
      <c r="G111" s="62">
        <f t="shared" si="14"/>
        <v>0</v>
      </c>
      <c r="H111" s="63">
        <f t="shared" si="15"/>
        <v>0</v>
      </c>
      <c r="I111" s="131" t="str">
        <f ca="1">OFFSET(L!$C$1,MATCH("Checker"&amp;"Comp",L!$A:$A,0)-1,SL,,)</f>
        <v>填写</v>
      </c>
      <c r="J111" s="15" t="str">
        <f ca="1">OFFSET(L!$C$1,MATCH("Checker"&amp;ADDRESS(ROW(),COLUMN(),4),L!$A:$A,0)-1,SL,,)</f>
        <v>在“申报”选项卡 D137 单元格中回答贵公司是否必须遵守 SEC 披露要求</v>
      </c>
    </row>
    <row r="112" spans="1:10" ht="39">
      <c r="A112" s="80" t="s">
        <v>54</v>
      </c>
      <c r="B112" s="79" t="str">
        <f>IF(G112=1,"No products or item numbers listed","One or more product / item numbers have been provided")</f>
        <v>No products or item numbers listed</v>
      </c>
      <c r="C112" s="79" t="str">
        <f t="shared" ca="1" si="44"/>
        <v>填写</v>
      </c>
      <c r="D112" s="380" t="str">
        <f>IF(H112=1,"Click here to enter detail on Product List tab","")</f>
        <v/>
      </c>
      <c r="E112" s="16" t="s">
        <v>15</v>
      </c>
      <c r="F112" s="84">
        <f>IF(B5=Declaration!Q9,1,0)</f>
        <v>0</v>
      </c>
      <c r="G112" s="62">
        <f>IF('Product List'!B6="",1,0)</f>
        <v>1</v>
      </c>
      <c r="H112" s="63">
        <f>F112*G112</f>
        <v>0</v>
      </c>
      <c r="I112" s="131" t="str">
        <f ca="1">OFFSET(L!$C$1,MATCH("Checker"&amp;"Comp",L!$A:$A,0)-1,SL,,)</f>
        <v>填写</v>
      </c>
      <c r="J112" s="15" t="str">
        <f ca="1">OFFSET(L!$C$1,MATCH("Checker"&amp;ADDRESS(ROW(),COLUMN(),4),L!$A:$A,0)-1,SL,,)</f>
        <v>如果合适，提供此申报所适用的一个或多个产品或项目编号。从“申报”选项卡 D11 单元格中，选择超链接进入“产品列表”选项卡</v>
      </c>
    </row>
    <row r="113" spans="1:12" ht="21.9"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填写</v>
      </c>
      <c r="D114" s="379" t="str">
        <f>IF(H114=0,"","Click here to provide smelter information")</f>
        <v/>
      </c>
      <c r="E114" s="16" t="s">
        <v>15</v>
      </c>
      <c r="F114" s="84">
        <f>F39</f>
        <v>1</v>
      </c>
      <c r="G114" s="62">
        <f>IF(AND(COUNTIF(SmelterIdetifiedForMetal,A114)&gt;0,COUNTIF('Smelter List'!AB$5:AB$2504,A114)&gt;0),0,1)</f>
        <v>0</v>
      </c>
      <c r="H114" s="63">
        <f>F114*G114</f>
        <v>0</v>
      </c>
      <c r="I114" s="131" t="str">
        <f ca="1">OFFSET(L!$C$1,MATCH("Checker"&amp;"Comp",L!$A:$A,0)-1,SL,,)</f>
        <v>填写</v>
      </c>
      <c r="J114" s="15" t="str">
        <f ca="1">OFFSET(L!$C$1,MATCH("Checker"&amp;ADDRESS(ROW(),COLUMN(),4),L!$A:$A,0)-1,SL,,)</f>
        <v>在“冶炼厂目录”选项卡中，提供向供应链提供材料供此矿产的冶炼厂列表</v>
      </c>
      <c r="K114" s="134">
        <f>IF(H28&gt;0,1,0)</f>
        <v>0</v>
      </c>
    </row>
    <row r="115" spans="1:12" ht="41.4" customHeight="1">
      <c r="A115" s="135" t="str">
        <f>Declaration!AA13</f>
        <v>Copper</v>
      </c>
      <c r="B115" s="79"/>
      <c r="C115" s="136" t="str">
        <f t="shared" ca="1" si="49"/>
        <v>填写</v>
      </c>
      <c r="D115" s="379" t="str">
        <f>IF(H115=0,"","Click here to provide smelter information")</f>
        <v/>
      </c>
      <c r="E115" s="16"/>
      <c r="F115" s="84">
        <f>F40</f>
        <v>1</v>
      </c>
      <c r="G115" s="62">
        <f>IF(AND(COUNTIF(SmelterIdetifiedForMetal,A115)&gt;0,COUNTIF('Smelter List'!AB$5:AB$2504,A115)&gt;0),0,1)</f>
        <v>0</v>
      </c>
      <c r="H115" s="63">
        <f>F115*G115</f>
        <v>0</v>
      </c>
      <c r="I115" s="131" t="str">
        <f ca="1">OFFSET(L!$C$1,MATCH("Checker"&amp;"Comp",L!$A:$A,0)-1,SL,,)</f>
        <v>填写</v>
      </c>
      <c r="J115" s="15" t="str">
        <f ca="1">OFFSET(L!$C$1,MATCH("Checker"&amp;ADDRESS(ROW(),COLUMN(),4),L!$A:$A,0)-1,SL,,)</f>
        <v>在“冶炼厂目录”选项卡中，提供向供应链提供材料供此矿产的冶炼厂列表</v>
      </c>
      <c r="K115" s="134">
        <f t="shared" ref="K115:K119" si="50">IF(H29&gt;0,1,0)</f>
        <v>0</v>
      </c>
    </row>
    <row r="116" spans="1:12" ht="41.4" customHeight="1">
      <c r="A116" s="135" t="str">
        <f>Declaration!AA14</f>
        <v>Graphite</v>
      </c>
      <c r="B116" s="79"/>
      <c r="C116" s="136" t="str">
        <f t="shared" ca="1" si="49"/>
        <v>填写</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填写</v>
      </c>
      <c r="J116" s="15" t="str">
        <f ca="1">OFFSET(L!$C$1,MATCH("Checker"&amp;ADDRESS(ROW(),COLUMN(),4),L!$A:$A,0)-1,SL,,)</f>
        <v>在“冶炼厂目录”选项卡中，提供向供应链提供材料供此矿产的冶炼厂列表</v>
      </c>
      <c r="K116" s="134">
        <f t="shared" si="50"/>
        <v>0</v>
      </c>
    </row>
    <row r="117" spans="1:12" ht="41.4" customHeight="1">
      <c r="A117" s="135" t="str">
        <f>Declaration!AA15</f>
        <v>Lithium</v>
      </c>
      <c r="B117" s="79"/>
      <c r="C117" s="136" t="str">
        <f t="shared" ca="1" si="49"/>
        <v>填写</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填写</v>
      </c>
      <c r="J117" s="15" t="str">
        <f ca="1">OFFSET(L!$C$1,MATCH("Checker"&amp;ADDRESS(ROW(),COLUMN(),4),L!$A:$A,0)-1,SL,,)</f>
        <v>在“冶炼厂目录”选项卡中，提供向供应链提供材料供此矿产的冶炼厂列表</v>
      </c>
      <c r="K117" s="134">
        <f t="shared" si="50"/>
        <v>0</v>
      </c>
    </row>
    <row r="118" spans="1:12" ht="41.4" customHeight="1">
      <c r="A118" s="135" t="str">
        <f>Declaration!AA16</f>
        <v>Mica</v>
      </c>
      <c r="B118" s="79"/>
      <c r="C118" s="136" t="str">
        <f t="shared" ca="1" si="49"/>
        <v>填写</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填写</v>
      </c>
      <c r="J118" s="15" t="str">
        <f ca="1">OFFSET(L!$C$1,MATCH("Checker"&amp;ADDRESS(ROW(),COLUMN(),4),L!$A:$A,0)-1,SL,,)</f>
        <v>在“冶炼厂目录”选项卡中，提供向供应链提供材料供此矿产的冶炼厂列表</v>
      </c>
      <c r="K118" s="134">
        <f t="shared" si="50"/>
        <v>0</v>
      </c>
    </row>
    <row r="119" spans="1:12" ht="41.4" customHeight="1">
      <c r="A119" s="135" t="str">
        <f>Declaration!AA17</f>
        <v>Nickel</v>
      </c>
      <c r="B119" s="79"/>
      <c r="C119" s="136" t="str">
        <f t="shared" ca="1" si="49"/>
        <v>填写</v>
      </c>
      <c r="D119" s="379" t="str">
        <f t="shared" si="51"/>
        <v/>
      </c>
      <c r="E119" s="16"/>
      <c r="F119" s="84">
        <f t="shared" si="52"/>
        <v>1</v>
      </c>
      <c r="G119" s="62">
        <f>IF(AND(COUNTIF(SmelterIdetifiedForMetal,A119)&gt;0,COUNTIF('Smelter List'!AB$5:AB$2504,A119)&gt;0),0,1)</f>
        <v>0</v>
      </c>
      <c r="H119" s="63">
        <f t="shared" si="53"/>
        <v>0</v>
      </c>
      <c r="I119" s="131" t="str">
        <f ca="1">OFFSET(L!$C$1,MATCH("Checker"&amp;"Comp",L!$A:$A,0)-1,SL,,)</f>
        <v>填写</v>
      </c>
      <c r="J119" s="15" t="str">
        <f ca="1">OFFSET(L!$C$1,MATCH("Checker"&amp;ADDRESS(ROW(),COLUMN(),4),L!$A:$A,0)-1,SL,,)</f>
        <v>在“冶炼厂目录”选项卡中，提供向供应链提供材料供此矿产的冶炼厂列表</v>
      </c>
      <c r="K119" s="134">
        <f t="shared" si="50"/>
        <v>0</v>
      </c>
    </row>
    <row r="120" spans="1:12" ht="24.9" hidden="1" customHeight="1">
      <c r="A120" s="135" t="str">
        <f>Declaration!AA18</f>
        <v/>
      </c>
      <c r="B120" s="79"/>
      <c r="C120" s="136">
        <f t="shared" si="49"/>
        <v>0</v>
      </c>
      <c r="D120" s="220"/>
      <c r="E120" s="16"/>
      <c r="F120" s="84"/>
      <c r="G120" s="62"/>
      <c r="H120" s="63"/>
      <c r="I120" s="131"/>
      <c r="K120" s="134"/>
    </row>
    <row r="121" spans="1:12" ht="24.9" hidden="1" customHeight="1">
      <c r="A121" s="135" t="str">
        <f>Declaration!AA19</f>
        <v/>
      </c>
      <c r="B121" s="79"/>
      <c r="C121" s="136">
        <f t="shared" si="49"/>
        <v>0</v>
      </c>
      <c r="D121" s="220"/>
      <c r="E121" s="16"/>
      <c r="F121" s="84"/>
      <c r="G121" s="62"/>
      <c r="H121" s="63"/>
      <c r="I121" s="131"/>
      <c r="K121" s="134"/>
    </row>
    <row r="122" spans="1:12" ht="24.9" hidden="1" customHeight="1">
      <c r="A122" s="135" t="str">
        <f>Declaration!AA20</f>
        <v/>
      </c>
      <c r="B122" s="79"/>
      <c r="C122" s="136">
        <f t="shared" si="49"/>
        <v>0</v>
      </c>
      <c r="D122" s="85"/>
      <c r="E122" s="16" t="s">
        <v>15</v>
      </c>
      <c r="F122" s="84"/>
      <c r="G122" s="62"/>
      <c r="H122" s="63"/>
      <c r="I122" s="131"/>
      <c r="K122" s="134"/>
    </row>
    <row r="123" spans="1:12" ht="24.9" hidden="1" customHeight="1">
      <c r="A123" s="135" t="str">
        <f>Declaration!AA21</f>
        <v/>
      </c>
      <c r="B123" s="79"/>
      <c r="C123" s="136">
        <f t="shared" si="49"/>
        <v>0</v>
      </c>
      <c r="D123" s="85"/>
      <c r="E123" s="16" t="s">
        <v>15</v>
      </c>
      <c r="F123" s="84"/>
      <c r="G123" s="62"/>
      <c r="H123" s="63"/>
      <c r="I123" s="131"/>
      <c r="K123" s="134"/>
    </row>
    <row r="124" spans="1:12" ht="24.9" customHeight="1">
      <c r="A124" s="141" t="s">
        <v>55</v>
      </c>
      <c r="B124" s="79"/>
      <c r="C124" s="141" t="e">
        <f ca="1">IF(F124=0,J124,IF(G124=0,I124,L124))</f>
        <v>#N/A</v>
      </c>
      <c r="D124" s="220" t="e">
        <f ca="1">IF(H124=0,"","Click here to provide smelter information")</f>
        <v>#N/A</v>
      </c>
      <c r="E124" s="16"/>
      <c r="F124" s="84">
        <f ca="1">IF(COUNTIF('Smelter List'!$C:$C,"Smelter Not Listed")&gt;0,1,0)</f>
        <v>1</v>
      </c>
      <c r="G124" s="62" t="e" cm="1">
        <f t="array" aca="1" ref="G124" ca="1">IF(OR(SUMPRODUCT(('Smelter List'!$C:$C="Smelter not listed")*('Smelter List'!$D:$D=""))&gt;0,SUMPRODUCT(('Smelter List'!$C:$C="Smelter not listed")*('Smelter List'!$E:$E=""))&gt;0),1,0)</f>
        <v>#N/A</v>
      </c>
      <c r="H124" s="63" t="e">
        <f ca="1">F124*G124</f>
        <v>#N/A</v>
      </c>
      <c r="I124" s="131" t="str">
        <f ca="1">OFFSET(L!$C$1,MATCH("Checker"&amp;"Comp",L!$A:$A,0)-1,SL,,)</f>
        <v>填写</v>
      </c>
      <c r="J124" s="15" t="s">
        <v>56</v>
      </c>
      <c r="K124" s="134"/>
      <c r="L124" s="15" t="s">
        <v>57</v>
      </c>
    </row>
    <row r="125" spans="1:12">
      <c r="H125" s="15" t="e">
        <f ca="1">SUM(H4:H124)</f>
        <v>#N/A</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5" zoomScaleNormal="100" workbookViewId="0">
      <selection activeCell="B20" sqref="B20"/>
    </sheetView>
  </sheetViews>
  <sheetFormatPr defaultColWidth="8.90625" defaultRowHeight="12.6"/>
  <cols>
    <col min="1" max="1" width="17.26953125" style="346" customWidth="1"/>
    <col min="2" max="2" width="34.90625" style="346" customWidth="1"/>
    <col min="3" max="3" width="23.26953125" style="346" customWidth="1"/>
    <col min="4" max="5" width="15.453125" style="346" customWidth="1"/>
    <col min="6" max="6" width="28.453125" style="346" customWidth="1"/>
    <col min="7" max="7" width="27.26953125" style="346" customWidth="1"/>
    <col min="8" max="8" width="20.7265625" style="346" customWidth="1"/>
    <col min="9" max="9" width="30.90625" style="346" customWidth="1"/>
    <col min="10" max="10" width="23.26953125" style="346" customWidth="1"/>
    <col min="11" max="11" width="39.7265625" style="346" customWidth="1"/>
    <col min="12" max="12" width="47.7265625" style="346" customWidth="1"/>
    <col min="13" max="13" width="36.26953125" style="346" customWidth="1"/>
    <col min="14" max="14" width="15.08984375" style="346" hidden="1" customWidth="1"/>
    <col min="15" max="15" width="18.7265625" style="346" hidden="1" customWidth="1"/>
    <col min="16" max="16" width="14.08984375" style="346" hidden="1" customWidth="1"/>
    <col min="17" max="17" width="18.453125" style="346" hidden="1" customWidth="1"/>
    <col min="18" max="18" width="17.7265625" style="346" hidden="1" customWidth="1"/>
    <col min="19" max="19" width="22.453125" style="346" hidden="1" customWidth="1"/>
    <col min="20" max="20" width="16.7265625" style="346" customWidth="1"/>
    <col min="21" max="21" width="14" style="346" customWidth="1"/>
    <col min="22" max="22" width="15.453125" style="346" customWidth="1"/>
    <col min="23" max="23" width="11" style="346" customWidth="1"/>
    <col min="24" max="26" width="10" style="346" customWidth="1"/>
  </cols>
  <sheetData>
    <row r="1" spans="1:19" ht="7.5" hidden="1" customHeight="1"/>
    <row r="2" spans="1:19" s="324" customFormat="1" ht="22.2">
      <c r="A2" s="325"/>
      <c r="B2" s="473" t="str">
        <f ca="1">OFFSET(L!$C$1,MATCH("Mine List"&amp;ADDRESS(ROW(),COLUMN(),4),L!$A:$A,0)-1,SL,,)</f>
        <v>首先：</v>
      </c>
      <c r="C2" s="473" t="s">
        <v>19144</v>
      </c>
      <c r="D2" s="473" t="s">
        <v>19144</v>
      </c>
      <c r="E2" s="326"/>
      <c r="F2" s="326"/>
      <c r="G2" s="327"/>
      <c r="H2" s="474"/>
      <c r="I2" s="475"/>
      <c r="J2" s="475"/>
      <c r="K2" s="475"/>
      <c r="L2" s="475"/>
      <c r="M2" s="475"/>
      <c r="N2" s="328"/>
      <c r="O2" s="328"/>
    </row>
    <row r="3" spans="1:19" s="324" customFormat="1" ht="93.9" customHeight="1" thickBot="1">
      <c r="A3" s="360"/>
      <c r="B3" s="476" t="str">
        <f ca="1">OFFSET(L!$C$1,MATCH("Mine List"&amp;ADDRESS(ROW(),COLUMN(),4),L!$A:$A,0)-1,SL,,)</f>
        <v>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476" t="s">
        <v>19144</v>
      </c>
      <c r="D3" s="476" t="s">
        <v>19144</v>
      </c>
      <c r="E3" s="477" t="s">
        <v>19142</v>
      </c>
      <c r="F3" s="477"/>
      <c r="G3" s="478"/>
      <c r="H3" s="329"/>
      <c r="I3" s="330"/>
      <c r="K3" s="331"/>
      <c r="L3" s="331"/>
      <c r="M3" s="332" t="s">
        <v>19342</v>
      </c>
      <c r="N3" s="333"/>
      <c r="O3" s="333"/>
    </row>
    <row r="4" spans="1:19" s="335" customFormat="1" ht="93" customHeight="1" thickBot="1">
      <c r="A4" s="365" t="str">
        <f ca="1">OFFSET(L!$C$1,MATCH("Mine List"&amp;ADDRESS(ROW(),COLUMN(),4),L!$A:$A,0)-1,SL,,)</f>
        <v>金属</v>
      </c>
      <c r="B4" s="366" t="str">
        <f ca="1">OFFSET(L!$C$1,MATCH("Mine List"&amp;ADDRESS(ROW(),COLUMN(),4),L!$A:$A,0)-1,SL,,)</f>
        <v>从该矿厂采购的冶炼厂的名称</v>
      </c>
      <c r="C4" s="366" t="str">
        <f ca="1">OFFSET(L!$C$1,MATCH("Mine List"&amp;ADDRESS(ROW(),COLUMN(),4),L!$A:$A,0)-1,SL,,)</f>
        <v>矿厂(矿场)名称</v>
      </c>
      <c r="D4" s="366" t="str">
        <f ca="1">OFFSET(L!$C$1,MATCH("Mine List"&amp;ADDRESS(ROW(),COLUMN(),4),L!$A:$A,0)-1,SL,,)</f>
        <v>矿厂识别（例如《CID》）</v>
      </c>
      <c r="E4" s="366" t="str">
        <f ca="1">OFFSET(L!$C$1,MATCH("Mine List"&amp;ADDRESS(ROW(),COLUMN(),4),L!$A:$A,0)-1,SL,,)</f>
        <v>冶炼厂出处识别号</v>
      </c>
      <c r="F4" s="366" t="str">
        <f ca="1">OFFSET(L!$C$1,MATCH("Mine List"&amp;ADDRESS(ROW(),COLUMN(),4),L!$A:$A,0)-1,SL,,)</f>
        <v>矿厂所在国家或地区</v>
      </c>
      <c r="G4" s="366" t="str">
        <f ca="1">OFFSET(L!$C$1,MATCH("Mine List"&amp;ADDRESS(ROW(),COLUMN(),4),L!$A:$A,0)-1,SL,,)</f>
        <v>矿厂所在街道</v>
      </c>
      <c r="H4" s="366" t="str">
        <f ca="1">OFFSET(L!$C$1,MATCH("Mine List"&amp;ADDRESS(ROW(),COLUMN(),4),L!$A:$A,0)-1,SL,,)</f>
        <v>矿厂所在城市</v>
      </c>
      <c r="I4" s="366" t="str">
        <f ca="1">OFFSET(L!$C$1,MATCH("Mine List"&amp;ADDRESS(ROW(),COLUMN(),4),L!$A:$A,0)-1,SL,,)</f>
        <v>矿厂地址：州/省</v>
      </c>
      <c r="J4" s="366" t="str">
        <f ca="1">OFFSET(L!$C$1,MATCH("Mine List"&amp;ADDRESS(ROW(),COLUMN(),4),L!$A:$A,0)-1,SL,,)</f>
        <v>矿厂联系人</v>
      </c>
      <c r="K4" s="366" t="str">
        <f ca="1">OFFSET(L!$C$1,MATCH("Mine List"&amp;ADDRESS(ROW(),COLUMN(),4),L!$A:$A,0)-1,SL,,)</f>
        <v>矿厂联系人电子邮件</v>
      </c>
      <c r="L4" s="366" t="str">
        <f ca="1">OFFSET(L!$C$1,MATCH("Mine List"&amp;ADDRESS(ROW(),COLUMN(),4),L!$A:$A,0)-1,SL,,)</f>
        <v>建议的后续步骤</v>
      </c>
      <c r="M4" s="367" t="str">
        <f ca="1">OFFSET(L!$C$1,MATCH("Mine List"&amp;ADDRESS(ROW(),COLUMN(),4),L!$A:$A,0)-1,SL,,)</f>
        <v>注释</v>
      </c>
      <c r="N4" s="333" t="s">
        <v>43</v>
      </c>
      <c r="O4" s="333" t="s">
        <v>44</v>
      </c>
      <c r="P4" s="334"/>
      <c r="R4" s="335" t="s">
        <v>19067</v>
      </c>
      <c r="S4" s="335" t="s">
        <v>19068</v>
      </c>
    </row>
    <row r="5" spans="1:19" s="341" customFormat="1" ht="20.100000000000001" customHeight="1">
      <c r="A5" s="361" t="s">
        <v>18642</v>
      </c>
      <c r="B5" s="362" t="s">
        <v>20059</v>
      </c>
      <c r="C5" s="362" t="s">
        <v>20059</v>
      </c>
      <c r="D5" s="362" t="s">
        <v>117</v>
      </c>
      <c r="E5" s="362" t="s">
        <v>12</v>
      </c>
      <c r="F5" s="362" t="s">
        <v>20060</v>
      </c>
      <c r="G5" s="363" t="s">
        <v>20061</v>
      </c>
      <c r="H5" s="363" t="s">
        <v>118</v>
      </c>
      <c r="I5" s="364" t="s">
        <v>16354</v>
      </c>
      <c r="J5" s="364" t="s">
        <v>20062</v>
      </c>
      <c r="K5" s="364" t="s">
        <v>20063</v>
      </c>
      <c r="L5" s="364" t="s">
        <v>20066</v>
      </c>
      <c r="M5" s="364"/>
      <c r="N5" s="339" t="str">
        <f t="shared" ref="N5:N68" ca="1" si="0">IF(A5="","",IF(ISERROR(MATCH($F5,CL,0)),"Unknown",INDIRECT("'C'!$A$"&amp;MATCH($F5,CL,0)+1)))</f>
        <v>NO</v>
      </c>
      <c r="O5" s="339" t="s">
        <v>19143</v>
      </c>
      <c r="P5" s="340"/>
      <c r="Q5" s="341" t="str">
        <f t="shared" ref="Q5:Q68" si="1">A5&amp;B5</f>
        <v>NickelGlencore Nikkelverk</v>
      </c>
      <c r="R5" s="341" t="b">
        <f t="shared" ref="R5:R68" si="2">OR(ISBLANK(B5),ISBLANK(C5))</f>
        <v>0</v>
      </c>
      <c r="S5" s="341" t="str">
        <f t="shared" ref="S5:S68" si="3">IF(R5,"",A5&amp;"+")</f>
        <v>Nickel+</v>
      </c>
    </row>
    <row r="6" spans="1:19" s="341" customFormat="1" ht="20.100000000000001" customHeight="1">
      <c r="A6" s="304" t="s">
        <v>18642</v>
      </c>
      <c r="B6" s="336" t="s">
        <v>20076</v>
      </c>
      <c r="C6" s="336" t="s">
        <v>20080</v>
      </c>
      <c r="D6" s="336" t="s">
        <v>20081</v>
      </c>
      <c r="E6" s="336" t="s">
        <v>12</v>
      </c>
      <c r="F6" s="336" t="s">
        <v>20082</v>
      </c>
      <c r="G6" s="337" t="s">
        <v>20083</v>
      </c>
      <c r="H6" s="337"/>
      <c r="I6" s="338" t="s">
        <v>20084</v>
      </c>
      <c r="J6" s="338"/>
      <c r="K6" s="338" t="s">
        <v>20085</v>
      </c>
      <c r="L6" s="338"/>
      <c r="M6" s="338"/>
      <c r="N6" s="339" t="str">
        <f t="shared" ca="1" si="0"/>
        <v>CA</v>
      </c>
      <c r="O6" s="339" t="s">
        <v>19143</v>
      </c>
      <c r="P6" s="340"/>
      <c r="Q6" s="341" t="str">
        <f t="shared" si="1"/>
        <v>NickelVALE NORWAY NIKKELVERK AS</v>
      </c>
      <c r="R6" s="341" t="b">
        <f t="shared" si="2"/>
        <v>0</v>
      </c>
      <c r="S6" s="341" t="str">
        <f t="shared" si="3"/>
        <v>Nickel+</v>
      </c>
    </row>
    <row r="7" spans="1:19" s="341" customFormat="1" ht="20.100000000000001" customHeight="1">
      <c r="A7" s="304" t="s">
        <v>18642</v>
      </c>
      <c r="B7" s="336" t="s">
        <v>20112</v>
      </c>
      <c r="C7" s="336" t="s">
        <v>20112</v>
      </c>
      <c r="D7" s="336" t="s">
        <v>20111</v>
      </c>
      <c r="E7" s="336" t="s">
        <v>12</v>
      </c>
      <c r="F7" s="336" t="s">
        <v>65</v>
      </c>
      <c r="G7" s="337" t="s">
        <v>20113</v>
      </c>
      <c r="H7" s="337" t="s">
        <v>20115</v>
      </c>
      <c r="I7" s="338" t="s">
        <v>20115</v>
      </c>
      <c r="J7" s="338" t="s">
        <v>20109</v>
      </c>
      <c r="K7" s="338" t="s">
        <v>20110</v>
      </c>
      <c r="L7" s="338"/>
      <c r="M7" s="338"/>
      <c r="N7" s="339" t="str">
        <f t="shared" ca="1" si="0"/>
        <v>CN</v>
      </c>
      <c r="O7" s="339" t="s">
        <v>19143</v>
      </c>
      <c r="P7" s="340"/>
      <c r="Q7" s="341" t="str">
        <f t="shared" si="1"/>
        <v>Nickel江西（铜业）清远有限公司</v>
      </c>
      <c r="R7" s="341" t="b">
        <f t="shared" si="2"/>
        <v>0</v>
      </c>
      <c r="S7" s="341" t="str">
        <f t="shared" si="3"/>
        <v>Nickel+</v>
      </c>
    </row>
    <row r="8" spans="1:19" s="341" customFormat="1" ht="20.100000000000001" customHeight="1">
      <c r="A8" s="304" t="s">
        <v>18642</v>
      </c>
      <c r="B8" s="336" t="s">
        <v>245</v>
      </c>
      <c r="C8" s="336" t="s">
        <v>245</v>
      </c>
      <c r="D8" s="336" t="s">
        <v>18903</v>
      </c>
      <c r="E8" s="336" t="s">
        <v>12</v>
      </c>
      <c r="F8" s="336" t="s">
        <v>101</v>
      </c>
      <c r="G8" s="337" t="s">
        <v>19228</v>
      </c>
      <c r="H8" s="337" t="s">
        <v>19228</v>
      </c>
      <c r="I8" s="338" t="s">
        <v>248</v>
      </c>
      <c r="J8" s="338"/>
      <c r="K8" s="338"/>
      <c r="L8" s="338"/>
      <c r="M8" s="338"/>
      <c r="N8" s="339" t="str">
        <f t="shared" ca="1" si="0"/>
        <v>FI</v>
      </c>
      <c r="O8" s="339" t="s">
        <v>19143</v>
      </c>
      <c r="P8" s="340"/>
      <c r="Q8" s="341" t="str">
        <f t="shared" si="1"/>
        <v>NickelNORILSK NICKEL HARJAVALTA OY</v>
      </c>
      <c r="R8" s="341" t="b">
        <f t="shared" si="2"/>
        <v>0</v>
      </c>
      <c r="S8" s="341" t="str">
        <f t="shared" si="3"/>
        <v>Nickel+</v>
      </c>
    </row>
    <row r="9" spans="1:19" s="341" customFormat="1" ht="20.100000000000001" customHeight="1">
      <c r="A9" s="304" t="s">
        <v>18642</v>
      </c>
      <c r="B9" s="336" t="s">
        <v>20137</v>
      </c>
      <c r="C9" s="336" t="s">
        <v>20137</v>
      </c>
      <c r="D9" s="336" t="s">
        <v>18880</v>
      </c>
      <c r="E9" s="336" t="s">
        <v>12</v>
      </c>
      <c r="F9" s="336" t="s">
        <v>20132</v>
      </c>
      <c r="G9" s="337" t="s">
        <v>20138</v>
      </c>
      <c r="H9" s="337" t="s">
        <v>20139</v>
      </c>
      <c r="I9" s="338" t="s">
        <v>20140</v>
      </c>
      <c r="J9" s="338" t="s">
        <v>20141</v>
      </c>
      <c r="K9" s="338"/>
      <c r="L9" s="338"/>
      <c r="M9" s="338"/>
      <c r="N9" s="339" t="str">
        <f t="shared" ca="1" si="0"/>
        <v>CN</v>
      </c>
      <c r="O9" s="339" t="s">
        <v>19143</v>
      </c>
      <c r="P9" s="340"/>
      <c r="Q9" s="341" t="str">
        <f t="shared" si="1"/>
        <v>NickelGuangxi Jinyuan Mining Co., LTD</v>
      </c>
      <c r="R9" s="341" t="b">
        <f t="shared" si="2"/>
        <v>0</v>
      </c>
      <c r="S9" s="341" t="str">
        <f t="shared" si="3"/>
        <v>Nickel+</v>
      </c>
    </row>
    <row r="10" spans="1:19" s="341" customFormat="1" ht="20.100000000000001" customHeight="1">
      <c r="A10" s="304" t="s">
        <v>18642</v>
      </c>
      <c r="B10" s="336" t="s">
        <v>12249</v>
      </c>
      <c r="C10" s="336" t="s">
        <v>20153</v>
      </c>
      <c r="D10" s="336"/>
      <c r="E10" s="336"/>
      <c r="F10" s="336" t="s">
        <v>20151</v>
      </c>
      <c r="G10" s="337"/>
      <c r="H10" s="337" t="s">
        <v>20154</v>
      </c>
      <c r="I10" s="338"/>
      <c r="J10" s="338"/>
      <c r="K10" s="338"/>
      <c r="L10" s="338"/>
      <c r="M10" s="338"/>
      <c r="N10" s="339" t="str">
        <f t="shared" ca="1" si="0"/>
        <v>Unknown</v>
      </c>
      <c r="O10" s="339" t="s">
        <v>19143</v>
      </c>
      <c r="P10" s="340"/>
      <c r="Q10" s="341" t="str">
        <f t="shared" si="1"/>
        <v>NickelGuangdong Fangyuan New Materials Group Co., Ltd.</v>
      </c>
      <c r="R10" s="341" t="b">
        <f t="shared" si="2"/>
        <v>0</v>
      </c>
      <c r="S10" s="341" t="str">
        <f t="shared" si="3"/>
        <v>Nickel+</v>
      </c>
    </row>
    <row r="11" spans="1:19" s="341" customFormat="1" ht="20.100000000000001" customHeight="1">
      <c r="A11" s="304" t="s">
        <v>40</v>
      </c>
      <c r="B11" s="336" t="s">
        <v>100</v>
      </c>
      <c r="C11" s="336" t="s">
        <v>20053</v>
      </c>
      <c r="D11" s="336" t="s">
        <v>102</v>
      </c>
      <c r="E11" s="336" t="s">
        <v>12</v>
      </c>
      <c r="F11" s="336" t="s">
        <v>101</v>
      </c>
      <c r="G11" s="337" t="s">
        <v>20054</v>
      </c>
      <c r="H11" s="337" t="s">
        <v>103</v>
      </c>
      <c r="I11" s="338" t="s">
        <v>104</v>
      </c>
      <c r="J11" s="338" t="s">
        <v>20067</v>
      </c>
      <c r="K11" s="338" t="s">
        <v>20056</v>
      </c>
      <c r="L11" s="338" t="s">
        <v>20068</v>
      </c>
      <c r="M11" s="338"/>
      <c r="N11" s="339" t="str">
        <f t="shared" ca="1" si="0"/>
        <v>FI</v>
      </c>
      <c r="O11" s="339" t="s">
        <v>19143</v>
      </c>
      <c r="P11" s="340"/>
      <c r="Q11" s="341" t="str">
        <f t="shared" si="1"/>
        <v>CobaltUmicore Finland Oy</v>
      </c>
      <c r="R11" s="341" t="b">
        <f t="shared" si="2"/>
        <v>0</v>
      </c>
      <c r="S11" s="341" t="str">
        <f t="shared" si="3"/>
        <v>Cobalt+</v>
      </c>
    </row>
    <row r="12" spans="1:19" s="341" customFormat="1" ht="20.100000000000001" customHeight="1">
      <c r="A12" s="304" t="s">
        <v>18641</v>
      </c>
      <c r="B12" s="336" t="s">
        <v>20086</v>
      </c>
      <c r="C12" s="336" t="s">
        <v>20094</v>
      </c>
      <c r="D12" s="336" t="s">
        <v>20095</v>
      </c>
      <c r="E12" s="336" t="s">
        <v>20096</v>
      </c>
      <c r="F12" s="336" t="s">
        <v>20097</v>
      </c>
      <c r="G12" s="337" t="s">
        <v>20098</v>
      </c>
      <c r="H12" s="337" t="s">
        <v>20099</v>
      </c>
      <c r="I12" s="338" t="s">
        <v>20100</v>
      </c>
      <c r="J12" s="338" t="s">
        <v>20101</v>
      </c>
      <c r="K12" s="338" t="s">
        <v>20102</v>
      </c>
      <c r="L12" s="338"/>
      <c r="M12" s="338"/>
      <c r="N12" s="339" t="str">
        <f t="shared" ca="1" si="0"/>
        <v>CL</v>
      </c>
      <c r="O12" s="339" t="s">
        <v>19143</v>
      </c>
      <c r="P12" s="340"/>
      <c r="Q12" s="341" t="str">
        <f t="shared" si="1"/>
        <v>CopperJX Matals Smelting Co., Ltd Saganoseki Smelter &amp; Refinery</v>
      </c>
      <c r="R12" s="341" t="b">
        <f t="shared" si="2"/>
        <v>0</v>
      </c>
      <c r="S12" s="341" t="str">
        <f t="shared" si="3"/>
        <v>Copper+</v>
      </c>
    </row>
    <row r="13" spans="1:19" s="341" customFormat="1" ht="20.100000000000001" customHeight="1">
      <c r="A13" s="304" t="s">
        <v>18641</v>
      </c>
      <c r="B13" s="336" t="s">
        <v>115</v>
      </c>
      <c r="C13" s="336" t="s">
        <v>115</v>
      </c>
      <c r="D13" s="336" t="s">
        <v>18696</v>
      </c>
      <c r="E13" s="336" t="s">
        <v>12</v>
      </c>
      <c r="F13" s="336" t="s">
        <v>116</v>
      </c>
      <c r="G13" s="337" t="s">
        <v>20107</v>
      </c>
      <c r="H13" s="337" t="s">
        <v>116</v>
      </c>
      <c r="I13" s="338" t="s">
        <v>116</v>
      </c>
      <c r="J13" s="338" t="s">
        <v>20109</v>
      </c>
      <c r="K13" s="338" t="s">
        <v>20110</v>
      </c>
      <c r="L13" s="338"/>
      <c r="M13" s="338"/>
      <c r="N13" s="339" t="str">
        <f t="shared" ca="1" si="0"/>
        <v>NO</v>
      </c>
      <c r="O13" s="339" t="s">
        <v>19143</v>
      </c>
      <c r="P13" s="340"/>
      <c r="Q13" s="341" t="str">
        <f t="shared" si="1"/>
        <v>CopperGlencore Nikkelverk Refinery</v>
      </c>
      <c r="R13" s="341" t="b">
        <f t="shared" si="2"/>
        <v>0</v>
      </c>
      <c r="S13" s="341" t="str">
        <f t="shared" si="3"/>
        <v>Copper+</v>
      </c>
    </row>
    <row r="14" spans="1:19" s="341" customFormat="1" ht="20.100000000000001" customHeight="1">
      <c r="A14" s="304" t="s">
        <v>18641</v>
      </c>
      <c r="B14" s="336" t="s">
        <v>18671</v>
      </c>
      <c r="C14" s="336" t="s">
        <v>18671</v>
      </c>
      <c r="D14" s="336" t="s">
        <v>18672</v>
      </c>
      <c r="E14" s="336" t="s">
        <v>12</v>
      </c>
      <c r="F14" s="336" t="s">
        <v>95</v>
      </c>
      <c r="G14" s="337" t="s">
        <v>19273</v>
      </c>
      <c r="H14" s="337" t="s">
        <v>19273</v>
      </c>
      <c r="I14" s="338" t="s">
        <v>328</v>
      </c>
      <c r="J14" s="338"/>
      <c r="K14" s="338"/>
      <c r="L14" s="338"/>
      <c r="M14" s="338"/>
      <c r="N14" s="339" t="str">
        <f t="shared" ca="1" si="0"/>
        <v>CA</v>
      </c>
      <c r="O14" s="339" t="s">
        <v>19143</v>
      </c>
      <c r="P14" s="340"/>
      <c r="Q14" s="341" t="str">
        <f t="shared" si="1"/>
        <v>CopperCCR Refinery - Glencore Canada Corporation</v>
      </c>
      <c r="R14" s="341" t="b">
        <f t="shared" si="2"/>
        <v>0</v>
      </c>
      <c r="S14" s="341" t="str">
        <f t="shared" si="3"/>
        <v>Copper+</v>
      </c>
    </row>
    <row r="15" spans="1:19" s="341" customFormat="1" ht="20.100000000000001" customHeight="1">
      <c r="A15" s="304" t="s">
        <v>18641</v>
      </c>
      <c r="B15" s="336" t="s">
        <v>20131</v>
      </c>
      <c r="C15" s="336" t="s">
        <v>20131</v>
      </c>
      <c r="D15" s="336"/>
      <c r="E15" s="336"/>
      <c r="F15" s="336" t="s">
        <v>20132</v>
      </c>
      <c r="G15" s="337" t="s">
        <v>20133</v>
      </c>
      <c r="H15" s="337" t="s">
        <v>20134</v>
      </c>
      <c r="I15" s="338" t="s">
        <v>20135</v>
      </c>
      <c r="J15" s="338" t="s">
        <v>20136</v>
      </c>
      <c r="K15" s="338"/>
      <c r="L15" s="338"/>
      <c r="M15" s="338"/>
      <c r="N15" s="339" t="str">
        <f t="shared" ca="1" si="0"/>
        <v>CN</v>
      </c>
      <c r="O15" s="339" t="s">
        <v>19143</v>
      </c>
      <c r="P15" s="340"/>
      <c r="Q15" s="341" t="str">
        <f t="shared" si="1"/>
        <v>CopperJiangxi copper industry</v>
      </c>
      <c r="R15" s="341" t="b">
        <f t="shared" si="2"/>
        <v>0</v>
      </c>
      <c r="S15" s="341" t="str">
        <f t="shared" si="3"/>
        <v>Copper+</v>
      </c>
    </row>
    <row r="16" spans="1:19" s="341" customFormat="1" ht="20.100000000000001" customHeight="1">
      <c r="A16" s="304" t="s">
        <v>18641</v>
      </c>
      <c r="B16" s="336" t="s">
        <v>20143</v>
      </c>
      <c r="C16" s="336" t="s">
        <v>20147</v>
      </c>
      <c r="D16" s="336"/>
      <c r="E16" s="336"/>
      <c r="F16" s="336" t="s">
        <v>20151</v>
      </c>
      <c r="G16" s="337"/>
      <c r="H16" s="337" t="s">
        <v>20152</v>
      </c>
      <c r="I16" s="338"/>
      <c r="J16" s="338"/>
      <c r="K16" s="338"/>
      <c r="L16" s="338"/>
      <c r="M16" s="338"/>
      <c r="N16" s="339" t="str">
        <f t="shared" ca="1" si="0"/>
        <v>Unknown</v>
      </c>
      <c r="O16" s="339" t="s">
        <v>19143</v>
      </c>
      <c r="P16" s="340"/>
      <c r="Q16" s="341" t="str">
        <f t="shared" si="1"/>
        <v>CopperYunnan Copper</v>
      </c>
      <c r="R16" s="341" t="b">
        <f t="shared" si="2"/>
        <v>0</v>
      </c>
      <c r="S16" s="341" t="str">
        <f t="shared" si="3"/>
        <v>Copper+</v>
      </c>
    </row>
    <row r="17" spans="1:19" s="341" customFormat="1" ht="20.100000000000001" customHeight="1">
      <c r="A17" s="304"/>
      <c r="B17" s="336"/>
      <c r="C17" s="336"/>
      <c r="D17" s="336"/>
      <c r="E17" s="336"/>
      <c r="F17" s="336"/>
      <c r="G17" s="337"/>
      <c r="H17" s="337"/>
      <c r="I17" s="338"/>
      <c r="J17" s="338"/>
      <c r="K17" s="338"/>
      <c r="L17" s="338"/>
      <c r="M17" s="338"/>
      <c r="N17" s="339"/>
      <c r="O17" s="339"/>
      <c r="P17" s="340"/>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C6" sqref="C6"/>
    </sheetView>
  </sheetViews>
  <sheetFormatPr defaultColWidth="9" defaultRowHeight="12.6"/>
  <cols>
    <col min="1" max="1" width="3" style="15" customWidth="1"/>
    <col min="2" max="2" width="40" style="91" customWidth="1"/>
    <col min="3" max="3" width="40" style="15" customWidth="1"/>
    <col min="4" max="4" width="59" style="15" customWidth="1"/>
    <col min="5" max="5" width="1.7265625" style="15" customWidth="1"/>
    <col min="6" max="6" width="72" customWidth="1"/>
    <col min="7" max="35" width="9" customWidth="1"/>
    <col min="36" max="16384" width="9" style="17"/>
  </cols>
  <sheetData>
    <row r="1" spans="1:35" ht="34.5" customHeight="1" thickTop="1">
      <c r="A1" s="480" t="str">
        <f ca="1">OFFSET(L!$C$1,MATCH("Product List"&amp;ADDRESS(ROW(),COLUMN(),4),L!$A:$A,0)-1,SL,,)</f>
        <v>在“申报“工作表上选择报告等级为“产品（或产品目录）”项时才必须完成此栏。</v>
      </c>
      <c r="B1" s="481"/>
      <c r="C1" s="481"/>
      <c r="D1" s="481"/>
      <c r="E1" s="107"/>
    </row>
    <row r="2" spans="1:35" ht="13.2">
      <c r="A2" s="19"/>
      <c r="B2" s="109"/>
      <c r="C2" s="109"/>
      <c r="D2"/>
      <c r="E2" s="20"/>
    </row>
    <row r="3" spans="1:35" ht="13.2">
      <c r="A3" s="19"/>
      <c r="B3" s="109"/>
      <c r="C3" s="109"/>
      <c r="D3" s="109"/>
      <c r="E3" s="20"/>
    </row>
    <row r="4" spans="1:35" ht="15.75" customHeight="1">
      <c r="A4" s="19"/>
      <c r="B4" s="479" t="s">
        <v>47</v>
      </c>
      <c r="C4" s="479"/>
      <c r="D4" s="479"/>
      <c r="E4" s="20"/>
    </row>
    <row r="5" spans="1:35" ht="30" customHeight="1">
      <c r="A5" s="121"/>
      <c r="B5" s="123" t="str">
        <f ca="1">OFFSET(L!$C$1,MATCH("Product List"&amp;ADDRESS(ROW(),COLUMN(),4),L!$A:$A,0)-1,SL,,)</f>
        <v>回复方的产品编号 (*)</v>
      </c>
      <c r="C5" s="123" t="str">
        <f ca="1">OFFSET(L!$C$1,MATCH("Product List"&amp;ADDRESS(ROW(),COLUMN(),4),L!$A:$A,0)-1,SL,,)</f>
        <v>回复方的产品名称</v>
      </c>
      <c r="D5" s="64" t="str">
        <f ca="1">OFFSET(L!$C$1,MATCH("Product List"&amp;ADDRESS(ROW(),COLUMN(),4),L!$A:$A,0)-1,SL,,)</f>
        <v>备注</v>
      </c>
      <c r="E5" s="20"/>
    </row>
    <row r="6" spans="1:35" s="23" customFormat="1" ht="15">
      <c r="A6" s="118"/>
      <c r="B6" s="110"/>
      <c r="C6" s="89" t="s">
        <v>20163</v>
      </c>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2" t="str">
        <f ca="1">OFFSET(L!$C$1,MATCH("General"&amp;"Cpy",L!$A:$A,0)-1,SL,,)</f>
        <v>© 2025 负责任矿物计划。保留所有权利。</v>
      </c>
      <c r="C1001" s="482"/>
      <c r="D1001" s="482"/>
      <c r="E1001" s="21"/>
    </row>
    <row r="1002" spans="1:35" ht="13.2"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436"/>
  <sheetViews>
    <sheetView zoomScaleNormal="100" workbookViewId="0">
      <pane ySplit="4" topLeftCell="A8" activePane="bottomLeft" state="frozen"/>
      <selection activeCell="B24" sqref="B24:J24"/>
      <selection pane="bottomLeft" activeCell="A5" sqref="A5"/>
    </sheetView>
  </sheetViews>
  <sheetFormatPr defaultColWidth="9" defaultRowHeight="12.6"/>
  <cols>
    <col min="1" max="1" width="9" style="156" bestFit="1" customWidth="1"/>
    <col min="2" max="2" width="43" style="156" customWidth="1"/>
    <col min="3" max="3" width="40" style="156" customWidth="1"/>
    <col min="4" max="4" width="23" style="156" customWidth="1"/>
    <col min="5" max="5" width="12.7265625" style="156" customWidth="1"/>
    <col min="6" max="6" width="12.7265625" style="157" customWidth="1"/>
    <col min="7" max="7" width="15.08984375" style="156" customWidth="1"/>
    <col min="8" max="8" width="24" style="156" customWidth="1"/>
    <col min="9" max="9" width="28" style="156" customWidth="1"/>
    <col min="10" max="10" width="11" style="156" hidden="1" customWidth="1"/>
    <col min="11" max="11" width="110.7265625" style="156" hidden="1" customWidth="1"/>
    <col min="12" max="12" width="17.453125" style="156" customWidth="1"/>
    <col min="13" max="13" width="16" style="156" customWidth="1"/>
    <col min="14" max="16384" width="9" style="156"/>
  </cols>
  <sheetData>
    <row r="1" spans="1:13" ht="180" customHeight="1">
      <c r="A1" s="483"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483"/>
      <c r="C1" s="483"/>
      <c r="D1" s="483"/>
      <c r="E1" s="483"/>
      <c r="F1" s="483"/>
      <c r="G1" s="483"/>
    </row>
    <row r="2" spans="1:13">
      <c r="A2" s="484"/>
      <c r="B2" s="484"/>
      <c r="C2" s="484"/>
      <c r="D2" s="484"/>
      <c r="E2" s="484"/>
      <c r="F2" s="484"/>
      <c r="G2" s="484"/>
      <c r="H2" s="484"/>
      <c r="I2" s="484"/>
    </row>
    <row r="3" spans="1:13">
      <c r="A3" s="484"/>
      <c r="B3" s="484"/>
      <c r="C3" s="484"/>
      <c r="D3" s="484"/>
      <c r="E3" s="484"/>
      <c r="F3" s="484"/>
      <c r="G3" s="484"/>
      <c r="H3" s="484"/>
      <c r="I3" s="484"/>
    </row>
    <row r="4" spans="1:13" s="160" customFormat="1" ht="103.5" customHeight="1">
      <c r="A4" s="158" t="str">
        <f ca="1">OFFSET(L!$C$1,MATCH("Smelter Look-up"&amp;ADDRESS(ROW(),COLUMN(),4),L!$A:$A,0)-1,SL,,)</f>
        <v>金属</v>
      </c>
      <c r="B4" s="158" t="str">
        <f ca="1">OFFSET(L!$C$1,MATCH("Smelter Look-up"&amp;ADDRESS(ROW(),COLUMN(),4),L!$A:$A,0)-1,SL,,)</f>
        <v>冶炼厂查找 (*)</v>
      </c>
      <c r="C4" s="158"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58">
        <f ca="1">OFFSET(L!$C$1,MATCH("Smelter Look-up"&amp;ADDRESS(ROW(),COLUMN(),4),L!$A:$A,0)-1,SL,,)</f>
        <v>0</v>
      </c>
      <c r="E4" s="158" t="str">
        <f ca="1">OFFSET(L!$C$1,MATCH("Smelter Look-up"&amp;ADDRESS(ROW(),COLUMN(),4),L!$A:$A,0)-1,SL,,)</f>
        <v>冶炼厂 ID</v>
      </c>
      <c r="F4" s="158" t="str">
        <f ca="1">OFFSET(L!$C$1,MATCH("Smelter Look-up"&amp;ADDRESS(ROW(),COLUMN(),4),L!$A:$A,0)-1,SL,,)</f>
        <v>冶炼厂出处识别号</v>
      </c>
      <c r="G4" s="158" t="str">
        <f ca="1">OFFSET(L!$C$1,MATCH("Smelter Look-up"&amp;ADDRESS(ROW(),COLUMN(),4),L!$A:$A,0)-1,SL,,)</f>
        <v>冶炼工厂地址（街道）</v>
      </c>
      <c r="H4" s="158" t="str">
        <f ca="1">OFFSET(L!$C$1,MATCH("Smelter Look-up"&amp;ADDRESS(ROW(),COLUMN(),4),L!$A:$A,0)-1,SL,,)</f>
        <v>冶炼工厂地址（城市）</v>
      </c>
      <c r="I4" s="158" t="str">
        <f ca="1">OFFSET(L!$C$1,MATCH("Smelter Look-up"&amp;ADDRESS(ROW(),COLUMN(),4),L!$A:$A,0)-1,SL,,)</f>
        <v>冶炼工厂地址（州/省）</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sortState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2006/documentManagement/types"/>
    <ds:schemaRef ds:uri="a54701f6-876b-4337-a24e-543e1bd311e6"/>
    <ds:schemaRef ds:uri="http://purl.org/dc/terms/"/>
    <ds:schemaRef ds:uri="http://schemas.microsoft.com/office/infopath/2007/PartnerControls"/>
    <ds:schemaRef ds:uri="http://purl.org/dc/elements/1.1/"/>
    <ds:schemaRef ds:uri="http://purl.org/dc/dcmitype/"/>
    <ds:schemaRef ds:uri="http://www.w3.org/XML/1998/namespace"/>
    <ds:schemaRef ds:uri="http://schemas.openxmlformats.org/package/2006/metadata/core-properties"/>
    <ds:schemaRef ds:uri="1b346dad-8a15-4ce7-a19a-07d981b0c5e2"/>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已命名的範圍</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User</cp:lastModifiedBy>
  <cp:revision/>
  <dcterms:created xsi:type="dcterms:W3CDTF">2010-06-21T21:00:23Z</dcterms:created>
  <dcterms:modified xsi:type="dcterms:W3CDTF">2025-07-16T05:58:59Z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